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Admin\OneDrive\Desktop\Ветряк.Ст\ЗАКУПКИ\Хоз. товары\"/>
    </mc:Choice>
  </mc:AlternateContent>
  <xr:revisionPtr revIDLastSave="0" documentId="13_ncr:1_{BC914281-9855-4A96-93D6-CE1397E13FAB}" xr6:coauthVersionLast="45" xr6:coauthVersionMax="45" xr10:uidLastSave="{00000000-0000-0000-0000-000000000000}"/>
  <bookViews>
    <workbookView xWindow="-120" yWindow="-120" windowWidth="29040" windowHeight="15840" xr2:uid="{78A2A07F-B3F8-4629-80E4-5AE01B4C5258}"/>
  </bookViews>
  <sheets>
    <sheet name="Лист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42" i="1" l="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L42"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K42"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F42"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H42"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G42" i="1"/>
  <c r="E42" i="1"/>
  <c r="I42" i="1"/>
  <c r="J42"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11" i="1"/>
  <c r="D42" i="1"/>
  <c r="F11" i="1" l="1"/>
  <c r="H11" i="1"/>
  <c r="P11" i="1" l="1"/>
  <c r="K11" i="1"/>
  <c r="L11" i="1" l="1"/>
  <c r="M11" i="1"/>
  <c r="O11" i="1" l="1"/>
  <c r="M42" i="1"/>
  <c r="O42" i="1" s="1"/>
</calcChain>
</file>

<file path=xl/sharedStrings.xml><?xml version="1.0" encoding="utf-8"?>
<sst xmlns="http://schemas.openxmlformats.org/spreadsheetml/2006/main" count="87" uniqueCount="58">
  <si>
    <t>Обоснование начальной (максимальной) цены контракта</t>
  </si>
  <si>
    <t>Так как количество поставляемых товаров, объем подлежащих выполнению работ, оказанию услуг невозможно определить, в соответствии с ч. 24 ст. 22 Закона № 44-ФЗ, определены и обоснованы начальные цены единиц товара, работы, услуги, начальная сумма цен единиц, максимальное значение цены контракта. Начальные цены единиц товара, услуги (работы) определены методом сопоставимых рыночных цен(анализа рынка), который является приоритетным для определения и обоснования начальной(максимальной) цены контракта, цены контракта, заключаемого с единственным поставщиком(подрядчиком, исполнителем) (в соответствии с ч.6 ст.22 44 - ФЗ) и с учётом Методических рекомендаций по применению методов определения начальной (максимальной) цены контракта, утверждённых Приказом Минэкономразвития России от 02.10.2013 № 567.</t>
  </si>
  <si>
    <t>№ п/п</t>
  </si>
  <si>
    <t>Наименование</t>
  </si>
  <si>
    <t>Единица измерения</t>
  </si>
  <si>
    <t>Итого кол-во</t>
  </si>
  <si>
    <t xml:space="preserve">Средняя арифметическая цена за единицу     &lt;ц&gt; </t>
  </si>
  <si>
    <t>Средняя сумма</t>
  </si>
  <si>
    <t>Оценка однородности совокупности значений выявленных цен, используемых в расчете Н(М)ЦК</t>
  </si>
  <si>
    <t>Н(М)ЦК,  определяемая методом сопоставимых рыночных цен (анализа рынка)*</t>
  </si>
  <si>
    <t>Цена  1 ед.</t>
  </si>
  <si>
    <t>Сумма</t>
  </si>
  <si>
    <t>Цена 1 ед.</t>
  </si>
  <si>
    <t>Среднее квадратичное отклонение</t>
  </si>
  <si>
    <t>коэффициент вариации цен V (%)                    (не должен превышать 33%)</t>
  </si>
  <si>
    <t>Итого НМЦК:</t>
  </si>
  <si>
    <t>Расчет Н(М)ЦК по формуле                                                                                  v - количество (объем) закупаемого товара (работы, услуги);
n - количество значений, используемых в расчете;
i - номер источника ценовой информации;
     - цена единицы</t>
  </si>
  <si>
    <t>шт.</t>
  </si>
  <si>
    <t>краска синяя 1,9 кг</t>
  </si>
  <si>
    <t>краска коричневая 1,9 кг</t>
  </si>
  <si>
    <t>Светодиодные лампы Е-14 6 Вт.</t>
  </si>
  <si>
    <t>Светодиодные лампы Е-27 15 Вт.</t>
  </si>
  <si>
    <t>арматура для бочка унитаза</t>
  </si>
  <si>
    <t>краска водоэмульсионная фасадная 14 л</t>
  </si>
  <si>
    <t>Аккумулятор ИБП 6ВТ 4Ач</t>
  </si>
  <si>
    <t>Аккумулятор ИБП12ВТ 7Ач</t>
  </si>
  <si>
    <t>Сетевой фильтр 5 розеток 10А</t>
  </si>
  <si>
    <t>Розетка наружная одинарная</t>
  </si>
  <si>
    <t>Розетка наружная двойная</t>
  </si>
  <si>
    <t>Розетка внутренняя одинарная</t>
  </si>
  <si>
    <t>Выключатель внутренний двойной</t>
  </si>
  <si>
    <t>Выключатель наружный одинарный</t>
  </si>
  <si>
    <t>Вилка электрическая 16А</t>
  </si>
  <si>
    <t>Светильник светодиодный 600х600 36 Вт.</t>
  </si>
  <si>
    <t>Прожектор светодиодный 50 вт.</t>
  </si>
  <si>
    <t>Комплект сверел по металлу 2-10мм</t>
  </si>
  <si>
    <t>Коврик придверный влаговпитывающий 120×250 см</t>
  </si>
  <si>
    <t>Трос для чистки канализации  10 м</t>
  </si>
  <si>
    <t>Круг отрезной по металлу диаметром 125 мм</t>
  </si>
  <si>
    <t>Круг отрезной по металлу диаметром 230 мм</t>
  </si>
  <si>
    <t>Кисть для акриловой краски 70мм</t>
  </si>
  <si>
    <t>Газ универсальный в баллонах 220гр.</t>
  </si>
  <si>
    <t xml:space="preserve">Лопаты снеговые(поликарбонат)с длиной ковша 40 см с алюминиевым черенком </t>
  </si>
  <si>
    <t>Кран шаровый d 15мм(латунный) ВНр/Нр</t>
  </si>
  <si>
    <t>Кран шаровый d 20мм(латунный) ВНр/Нр</t>
  </si>
  <si>
    <t>Леска для триммера d 3</t>
  </si>
  <si>
    <t>Прожектор светодиодный 200 Вт</t>
  </si>
  <si>
    <t>Бак для мусора 120л.</t>
  </si>
  <si>
    <t>Растворитель 646</t>
  </si>
  <si>
    <t>м.</t>
  </si>
  <si>
    <t>шт</t>
  </si>
  <si>
    <t xml:space="preserve">шт. </t>
  </si>
  <si>
    <t>л</t>
  </si>
  <si>
    <t>Поставщик № 1 вх.№ В-198-283 от 22.05.2026</t>
  </si>
  <si>
    <t>Поставщик № 2   вх.№В-198-284 от 22.05.2026</t>
  </si>
  <si>
    <t>Поставщик № 3  вх.№ В-198-285 от 22.05.2026</t>
  </si>
  <si>
    <t xml:space="preserve">"Обоснование начальной (максимальной) цены контракта на закупку хозяйственных товаров для Карачаево-Черкесского поисково-спасательного отряда МЧС России им. В. М. Дзераева (филиала Федерального государственного казенного учреждения «Северо-Кавказский региональный поисково-спасательный отряд МЧС России»). </t>
  </si>
  <si>
    <t>На основании проведенного анализа рынка и расчетов, начальная сумма цен единиц товара, услуги (работы) составляет: 109026 рублей 99 копеек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</si>
</sst>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Times New Roman"/>
      <family val="2"/>
      <charset val="204"/>
    </font>
    <font>
      <b/>
      <sz val="12"/>
      <color indexed="8"/>
      <name val="Times New Roman"/>
      <family val="1"/>
      <charset val="204"/>
    </font>
    <font>
      <b/>
      <sz val="12"/>
      <color theme="1"/>
      <name val="Times New Roman"/>
      <family val="1"/>
      <charset val="204"/>
    </font>
    <font>
      <b/>
      <sz val="12"/>
      <name val="Times New Roman"/>
      <family val="1"/>
      <charset val="204"/>
    </font>
    <font>
      <sz val="12"/>
      <name val="Times New Roman"/>
      <family val="1"/>
      <charset val="204"/>
    </font>
    <font>
      <sz val="12"/>
      <color indexed="8"/>
      <name val="Times New Roman"/>
      <family val="1"/>
      <charset val="204"/>
    </font>
    <font>
      <sz val="12"/>
      <color theme="1"/>
      <name val="Times New Roman"/>
      <family val="1"/>
      <charset val="204"/>
    </font>
    <font>
      <sz val="11"/>
      <name val="Times New Roman"/>
      <family val="1"/>
      <charset val="204"/>
    </font>
    <font>
      <sz val="11"/>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36">
    <xf numFmtId="0" fontId="0" fillId="0" borderId="0" xfId="0"/>
    <xf numFmtId="0" fontId="0" fillId="0" borderId="0" xfId="0" applyAlignment="1">
      <alignment horizontal="center" vertical="center" wrapText="1"/>
    </xf>
    <xf numFmtId="2" fontId="0" fillId="0" borderId="1" xfId="0" applyNumberFormat="1" applyBorder="1" applyAlignment="1">
      <alignment horizontal="center" vertical="center"/>
    </xf>
    <xf numFmtId="0" fontId="0" fillId="0" borderId="1" xfId="0" applyBorder="1"/>
    <xf numFmtId="0" fontId="2" fillId="0" borderId="1" xfId="0" applyFont="1" applyBorder="1"/>
    <xf numFmtId="4"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center" vertical="center" wrapText="1"/>
    </xf>
    <xf numFmtId="0" fontId="3" fillId="2" borderId="1" xfId="0" applyFont="1" applyFill="1" applyBorder="1" applyAlignment="1">
      <alignment horizontal="center" vertical="top" wrapText="1"/>
    </xf>
    <xf numFmtId="2" fontId="4" fillId="2" borderId="1" xfId="0" applyNumberFormat="1" applyFont="1" applyFill="1" applyBorder="1" applyAlignment="1">
      <alignment horizontal="center" vertical="center" wrapText="1"/>
    </xf>
    <xf numFmtId="2" fontId="4" fillId="3"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4" fontId="3" fillId="2" borderId="1" xfId="0" applyNumberFormat="1" applyFont="1" applyFill="1" applyBorder="1" applyAlignment="1">
      <alignment horizontal="center" vertical="center" wrapText="1"/>
    </xf>
    <xf numFmtId="2" fontId="3" fillId="2" borderId="1" xfId="0" applyNumberFormat="1" applyFont="1" applyFill="1" applyBorder="1" applyAlignment="1">
      <alignment horizontal="center" vertical="top" wrapText="1"/>
    </xf>
    <xf numFmtId="0" fontId="1" fillId="2" borderId="1" xfId="0" applyFont="1" applyFill="1" applyBorder="1" applyAlignment="1">
      <alignment horizontal="center" vertical="top" wrapText="1"/>
    </xf>
    <xf numFmtId="0" fontId="3" fillId="2" borderId="1" xfId="0" applyFont="1" applyFill="1" applyBorder="1" applyAlignment="1">
      <alignment horizontal="center" vertical="top" wrapText="1"/>
    </xf>
    <xf numFmtId="0" fontId="2" fillId="2" borderId="1" xfId="0" applyFont="1" applyFill="1" applyBorder="1" applyAlignment="1">
      <alignment horizontal="center" vertical="top" wrapText="1"/>
    </xf>
    <xf numFmtId="2" fontId="4" fillId="2" borderId="2" xfId="0" applyNumberFormat="1" applyFont="1" applyFill="1" applyBorder="1" applyAlignment="1">
      <alignment horizontal="center" vertical="center" wrapText="1"/>
    </xf>
    <xf numFmtId="2" fontId="4" fillId="2" borderId="3" xfId="0" applyNumberFormat="1" applyFont="1" applyFill="1" applyBorder="1" applyAlignment="1">
      <alignment horizontal="center" vertical="center" wrapText="1"/>
    </xf>
    <xf numFmtId="2" fontId="5" fillId="2" borderId="2" xfId="0" applyNumberFormat="1" applyFont="1" applyFill="1" applyBorder="1" applyAlignment="1">
      <alignment horizontal="center" vertical="center" wrapText="1"/>
    </xf>
    <xf numFmtId="2" fontId="5" fillId="2" borderId="4" xfId="0" applyNumberFormat="1" applyFont="1" applyFill="1" applyBorder="1" applyAlignment="1">
      <alignment horizontal="center" vertical="center" wrapText="1"/>
    </xf>
    <xf numFmtId="2" fontId="5" fillId="2" borderId="3" xfId="0" applyNumberFormat="1" applyFont="1" applyFill="1" applyBorder="1" applyAlignment="1">
      <alignment horizontal="center" vertical="center" wrapText="1"/>
    </xf>
    <xf numFmtId="0" fontId="2" fillId="0" borderId="0" xfId="0" applyFont="1" applyAlignment="1">
      <alignment horizontal="center"/>
    </xf>
    <xf numFmtId="2" fontId="0" fillId="0" borderId="1" xfId="0" applyNumberFormat="1" applyBorder="1" applyAlignment="1">
      <alignment horizontal="center" vertical="center"/>
    </xf>
    <xf numFmtId="1" fontId="0" fillId="0" borderId="1" xfId="0" applyNumberFormat="1" applyBorder="1" applyAlignment="1">
      <alignment horizontal="center" vertical="center"/>
    </xf>
    <xf numFmtId="0" fontId="6" fillId="2" borderId="1" xfId="0" applyFont="1" applyFill="1" applyBorder="1" applyAlignment="1">
      <alignment horizontal="center" vertical="center" wrapText="1"/>
    </xf>
    <xf numFmtId="2" fontId="7" fillId="0" borderId="1" xfId="0" applyNumberFormat="1" applyFont="1" applyBorder="1" applyAlignment="1">
      <alignment horizontal="left" vertical="center" wrapText="1"/>
    </xf>
    <xf numFmtId="0" fontId="8" fillId="0" borderId="1" xfId="0" applyFont="1" applyBorder="1" applyAlignment="1">
      <alignment horizontal="center" vertical="center" wrapText="1"/>
    </xf>
    <xf numFmtId="1" fontId="7" fillId="0" borderId="1" xfId="0" applyNumberFormat="1" applyFont="1" applyBorder="1" applyAlignment="1">
      <alignment horizontal="center" vertical="center" wrapText="1"/>
    </xf>
    <xf numFmtId="2" fontId="7" fillId="0" borderId="1" xfId="0" applyNumberFormat="1" applyFont="1" applyBorder="1" applyAlignment="1">
      <alignment horizontal="center" vertical="center" wrapText="1"/>
    </xf>
    <xf numFmtId="2" fontId="8" fillId="0" borderId="1" xfId="0" applyNumberFormat="1" applyFont="1" applyBorder="1" applyAlignment="1">
      <alignment horizontal="left" vertical="center" wrapText="1"/>
    </xf>
    <xf numFmtId="1" fontId="8" fillId="0" borderId="1" xfId="0" applyNumberFormat="1" applyFont="1" applyBorder="1" applyAlignment="1">
      <alignment horizontal="center" vertical="center" wrapText="1"/>
    </xf>
    <xf numFmtId="0" fontId="6" fillId="0" borderId="1"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14</xdr:col>
      <xdr:colOff>22860</xdr:colOff>
      <xdr:row>9</xdr:row>
      <xdr:rowOff>952500</xdr:rowOff>
    </xdr:from>
    <xdr:to>
      <xdr:col>15</xdr:col>
      <xdr:colOff>0</xdr:colOff>
      <xdr:row>9</xdr:row>
      <xdr:rowOff>1310640</xdr:rowOff>
    </xdr:to>
    <xdr:pic>
      <xdr:nvPicPr>
        <xdr:cNvPr id="2" name="Picture 1">
          <a:extLst>
            <a:ext uri="{FF2B5EF4-FFF2-40B4-BE49-F238E27FC236}">
              <a16:creationId xmlns:a16="http://schemas.microsoft.com/office/drawing/2014/main" id="{5F28B5F1-D1A9-435D-8ED0-4DA8F044F6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15360" y="5591175"/>
          <a:ext cx="1120140" cy="358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22860</xdr:colOff>
      <xdr:row>9</xdr:row>
      <xdr:rowOff>922020</xdr:rowOff>
    </xdr:from>
    <xdr:to>
      <xdr:col>13</xdr:col>
      <xdr:colOff>906780</xdr:colOff>
      <xdr:row>9</xdr:row>
      <xdr:rowOff>1363980</xdr:rowOff>
    </xdr:to>
    <xdr:pic>
      <xdr:nvPicPr>
        <xdr:cNvPr id="3" name="Picture 2">
          <a:extLst>
            <a:ext uri="{FF2B5EF4-FFF2-40B4-BE49-F238E27FC236}">
              <a16:creationId xmlns:a16="http://schemas.microsoft.com/office/drawing/2014/main" id="{46EEEB1E-0AEF-40D3-9897-0E4BE4A8A46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843760" y="5560695"/>
          <a:ext cx="1350645"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320040</xdr:colOff>
      <xdr:row>9</xdr:row>
      <xdr:rowOff>998220</xdr:rowOff>
    </xdr:from>
    <xdr:to>
      <xdr:col>15</xdr:col>
      <xdr:colOff>480060</xdr:colOff>
      <xdr:row>9</xdr:row>
      <xdr:rowOff>1226820</xdr:rowOff>
    </xdr:to>
    <xdr:pic>
      <xdr:nvPicPr>
        <xdr:cNvPr id="4" name="Picture 6">
          <a:extLst>
            <a:ext uri="{FF2B5EF4-FFF2-40B4-BE49-F238E27FC236}">
              <a16:creationId xmlns:a16="http://schemas.microsoft.com/office/drawing/2014/main" id="{E0E1D60B-FEEF-485E-8A23-90F91593802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655540" y="5636895"/>
          <a:ext cx="16002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C65BF-824F-46D5-809A-68E97664F524}">
  <dimension ref="A2:S45"/>
  <sheetViews>
    <sheetView tabSelected="1" topLeftCell="A13" workbookViewId="0">
      <selection activeCell="K47" sqref="K47"/>
    </sheetView>
  </sheetViews>
  <sheetFormatPr defaultRowHeight="15.75" x14ac:dyDescent="0.25"/>
  <cols>
    <col min="1" max="1" width="7.125" customWidth="1"/>
    <col min="2" max="2" width="42.25" customWidth="1"/>
    <col min="3" max="3" width="10.25" customWidth="1"/>
    <col min="4" max="4" width="10.875" customWidth="1"/>
    <col min="5" max="5" width="13.375" customWidth="1"/>
    <col min="6" max="6" width="17.875" customWidth="1"/>
    <col min="7" max="7" width="14.625" customWidth="1"/>
    <col min="8" max="8" width="15.875" customWidth="1"/>
    <col min="9" max="9" width="16" customWidth="1"/>
    <col min="10" max="10" width="14.75" customWidth="1"/>
    <col min="11" max="11" width="17" customWidth="1"/>
    <col min="12" max="12" width="19.125" customWidth="1"/>
    <col min="13" max="13" width="11" customWidth="1"/>
    <col min="14" max="14" width="10.625" customWidth="1"/>
    <col min="15" max="15" width="20.25" customWidth="1"/>
    <col min="19" max="19" width="13" customWidth="1"/>
  </cols>
  <sheetData>
    <row r="2" spans="1:19" x14ac:dyDescent="0.25">
      <c r="A2" s="11" t="s">
        <v>0</v>
      </c>
      <c r="B2" s="11"/>
      <c r="C2" s="11"/>
      <c r="D2" s="11"/>
      <c r="E2" s="11"/>
      <c r="F2" s="11"/>
      <c r="G2" s="11"/>
      <c r="H2" s="11"/>
      <c r="I2" s="11"/>
      <c r="J2" s="11"/>
      <c r="K2" s="11"/>
    </row>
    <row r="4" spans="1:19" ht="78.75" customHeight="1" x14ac:dyDescent="0.25">
      <c r="A4" s="12" t="s">
        <v>56</v>
      </c>
      <c r="B4" s="12"/>
      <c r="C4" s="12"/>
      <c r="D4" s="12"/>
      <c r="E4" s="12"/>
      <c r="F4" s="12"/>
      <c r="G4" s="12"/>
      <c r="H4" s="12"/>
      <c r="I4" s="12"/>
      <c r="J4" s="12"/>
      <c r="K4" s="12"/>
    </row>
    <row r="6" spans="1:19" ht="144.75" customHeight="1" x14ac:dyDescent="0.25">
      <c r="A6" s="12" t="s">
        <v>1</v>
      </c>
      <c r="B6" s="12"/>
      <c r="C6" s="12"/>
      <c r="D6" s="12"/>
      <c r="E6" s="12"/>
      <c r="F6" s="12"/>
      <c r="G6" s="12"/>
      <c r="H6" s="12"/>
      <c r="I6" s="12"/>
      <c r="J6" s="12"/>
      <c r="K6" s="12"/>
    </row>
    <row r="7" spans="1:19" ht="34.5" customHeight="1" x14ac:dyDescent="0.25">
      <c r="A7" s="1"/>
      <c r="B7" s="1"/>
      <c r="C7" s="1"/>
      <c r="D7" s="1"/>
      <c r="E7" s="1"/>
      <c r="F7" s="1"/>
      <c r="G7" s="1"/>
      <c r="H7" s="1"/>
      <c r="I7" s="1"/>
      <c r="J7" s="1"/>
      <c r="K7" s="1"/>
    </row>
    <row r="9" spans="1:19" ht="73.5" customHeight="1" x14ac:dyDescent="0.25">
      <c r="A9" s="13" t="s">
        <v>2</v>
      </c>
      <c r="B9" s="14" t="s">
        <v>3</v>
      </c>
      <c r="C9" s="14" t="s">
        <v>4</v>
      </c>
      <c r="D9" s="14" t="s">
        <v>5</v>
      </c>
      <c r="E9" s="15" t="s">
        <v>53</v>
      </c>
      <c r="F9" s="15"/>
      <c r="G9" s="15" t="s">
        <v>54</v>
      </c>
      <c r="H9" s="15"/>
      <c r="I9" s="15" t="s">
        <v>55</v>
      </c>
      <c r="J9" s="15"/>
      <c r="K9" s="14" t="s">
        <v>6</v>
      </c>
      <c r="L9" s="14" t="s">
        <v>7</v>
      </c>
      <c r="M9" s="16" t="s">
        <v>8</v>
      </c>
      <c r="N9" s="16"/>
      <c r="O9" s="16"/>
      <c r="P9" s="17" t="s">
        <v>9</v>
      </c>
      <c r="Q9" s="17"/>
      <c r="R9" s="17"/>
      <c r="S9" s="17"/>
    </row>
    <row r="10" spans="1:19" ht="125.25" customHeight="1" x14ac:dyDescent="0.25">
      <c r="A10" s="13"/>
      <c r="B10" s="14"/>
      <c r="C10" s="14"/>
      <c r="D10" s="14"/>
      <c r="E10" s="5" t="s">
        <v>10</v>
      </c>
      <c r="F10" s="6" t="s">
        <v>11</v>
      </c>
      <c r="G10" s="5" t="s">
        <v>12</v>
      </c>
      <c r="H10" s="6" t="s">
        <v>11</v>
      </c>
      <c r="I10" s="5" t="s">
        <v>12</v>
      </c>
      <c r="J10" s="6" t="s">
        <v>11</v>
      </c>
      <c r="K10" s="14"/>
      <c r="L10" s="14"/>
      <c r="M10" s="18" t="s">
        <v>13</v>
      </c>
      <c r="N10" s="19"/>
      <c r="O10" s="7" t="s">
        <v>14</v>
      </c>
      <c r="P10" s="17" t="s">
        <v>16</v>
      </c>
      <c r="Q10" s="19"/>
      <c r="R10" s="19"/>
      <c r="S10" s="19"/>
    </row>
    <row r="11" spans="1:19" x14ac:dyDescent="0.25">
      <c r="A11" s="28">
        <v>1</v>
      </c>
      <c r="B11" s="29" t="s">
        <v>18</v>
      </c>
      <c r="C11" s="30" t="s">
        <v>17</v>
      </c>
      <c r="D11" s="31">
        <v>10</v>
      </c>
      <c r="E11" s="32">
        <v>750</v>
      </c>
      <c r="F11" s="9">
        <f>E11*D11</f>
        <v>7500</v>
      </c>
      <c r="G11" s="32">
        <v>770</v>
      </c>
      <c r="H11" s="9">
        <f>G11*D11</f>
        <v>7700</v>
      </c>
      <c r="I11" s="32">
        <v>770</v>
      </c>
      <c r="J11" s="9">
        <f>I11*D11</f>
        <v>7700</v>
      </c>
      <c r="K11" s="8">
        <f>(E11+G11+I11)/3</f>
        <v>763.33333333333337</v>
      </c>
      <c r="L11" s="8">
        <f>(F11+H11+J11)/3</f>
        <v>7633.333333333333</v>
      </c>
      <c r="M11" s="20">
        <f>SQRT(((SUM((POWER(E11-K11,2)),(POWER(G11-K11,2)),(POWER(I11-K11,2)),)/(COLUMNS(G11:K11)-1))))</f>
        <v>8.1649658092772608</v>
      </c>
      <c r="N11" s="21"/>
      <c r="O11" s="8">
        <f>M11/K11*100</f>
        <v>1.0696461758878508</v>
      </c>
      <c r="P11" s="22">
        <f>((D11/3*(E11+G11+I11)))</f>
        <v>7633.3333333333339</v>
      </c>
      <c r="Q11" s="23"/>
      <c r="R11" s="23"/>
      <c r="S11" s="24"/>
    </row>
    <row r="12" spans="1:19" x14ac:dyDescent="0.25">
      <c r="A12" s="28">
        <v>2</v>
      </c>
      <c r="B12" s="29" t="s">
        <v>19</v>
      </c>
      <c r="C12" s="30" t="s">
        <v>17</v>
      </c>
      <c r="D12" s="31">
        <v>10</v>
      </c>
      <c r="E12" s="32">
        <v>750</v>
      </c>
      <c r="F12" s="9">
        <f t="shared" ref="F12:F41" si="0">E12*D12</f>
        <v>7500</v>
      </c>
      <c r="G12" s="32">
        <v>770</v>
      </c>
      <c r="H12" s="9">
        <f t="shared" ref="H12:H41" si="1">G12*D12</f>
        <v>7700</v>
      </c>
      <c r="I12" s="32">
        <v>770</v>
      </c>
      <c r="J12" s="9">
        <f t="shared" ref="J12:J41" si="2">I12*D12</f>
        <v>7700</v>
      </c>
      <c r="K12" s="8">
        <f t="shared" ref="K12:K41" si="3">(E12+G12+I12)/3</f>
        <v>763.33333333333337</v>
      </c>
      <c r="L12" s="8">
        <f t="shared" ref="L12:L41" si="4">(F12+H12+J12)/3</f>
        <v>7633.333333333333</v>
      </c>
      <c r="M12" s="20">
        <f t="shared" ref="M12:M41" si="5">SQRT(((SUM((POWER(E12-K12,2)),(POWER(G12-K12,2)),(POWER(I12-K12,2)),)/(COLUMNS(G12:K12)-1))))</f>
        <v>8.1649658092772608</v>
      </c>
      <c r="N12" s="21"/>
      <c r="O12" s="8">
        <f t="shared" ref="O12:O41" si="6">M12/K12*100</f>
        <v>1.0696461758878508</v>
      </c>
      <c r="P12" s="22">
        <f t="shared" ref="P12:P41" si="7">((D12/3*(E12+G12+I12)))</f>
        <v>7633.3333333333339</v>
      </c>
      <c r="Q12" s="23"/>
      <c r="R12" s="23"/>
      <c r="S12" s="24"/>
    </row>
    <row r="13" spans="1:19" x14ac:dyDescent="0.25">
      <c r="A13" s="28">
        <v>3</v>
      </c>
      <c r="B13" s="33" t="s">
        <v>20</v>
      </c>
      <c r="C13" s="30" t="s">
        <v>17</v>
      </c>
      <c r="D13" s="34">
        <v>10</v>
      </c>
      <c r="E13" s="32">
        <v>55</v>
      </c>
      <c r="F13" s="9">
        <f t="shared" si="0"/>
        <v>550</v>
      </c>
      <c r="G13" s="32">
        <v>55</v>
      </c>
      <c r="H13" s="9">
        <f t="shared" si="1"/>
        <v>550</v>
      </c>
      <c r="I13" s="32">
        <v>55</v>
      </c>
      <c r="J13" s="9">
        <f t="shared" si="2"/>
        <v>550</v>
      </c>
      <c r="K13" s="8">
        <f t="shared" si="3"/>
        <v>55</v>
      </c>
      <c r="L13" s="8">
        <f t="shared" si="4"/>
        <v>550</v>
      </c>
      <c r="M13" s="20">
        <f t="shared" si="5"/>
        <v>0</v>
      </c>
      <c r="N13" s="21"/>
      <c r="O13" s="8">
        <f t="shared" si="6"/>
        <v>0</v>
      </c>
      <c r="P13" s="22">
        <f t="shared" si="7"/>
        <v>550</v>
      </c>
      <c r="Q13" s="23"/>
      <c r="R13" s="23"/>
      <c r="S13" s="24"/>
    </row>
    <row r="14" spans="1:19" x14ac:dyDescent="0.25">
      <c r="A14" s="28">
        <v>4</v>
      </c>
      <c r="B14" s="33" t="s">
        <v>21</v>
      </c>
      <c r="C14" s="30" t="s">
        <v>17</v>
      </c>
      <c r="D14" s="31">
        <v>10</v>
      </c>
      <c r="E14" s="32">
        <v>65</v>
      </c>
      <c r="F14" s="9">
        <f t="shared" si="0"/>
        <v>650</v>
      </c>
      <c r="G14" s="32">
        <v>65</v>
      </c>
      <c r="H14" s="9">
        <f t="shared" si="1"/>
        <v>650</v>
      </c>
      <c r="I14" s="32">
        <v>65</v>
      </c>
      <c r="J14" s="9">
        <f t="shared" si="2"/>
        <v>650</v>
      </c>
      <c r="K14" s="8">
        <f t="shared" si="3"/>
        <v>65</v>
      </c>
      <c r="L14" s="8">
        <f t="shared" si="4"/>
        <v>650</v>
      </c>
      <c r="M14" s="20">
        <f t="shared" si="5"/>
        <v>0</v>
      </c>
      <c r="N14" s="21"/>
      <c r="O14" s="8">
        <f t="shared" si="6"/>
        <v>0</v>
      </c>
      <c r="P14" s="22">
        <f t="shared" si="7"/>
        <v>650</v>
      </c>
      <c r="Q14" s="23"/>
      <c r="R14" s="23"/>
      <c r="S14" s="24"/>
    </row>
    <row r="15" spans="1:19" x14ac:dyDescent="0.25">
      <c r="A15" s="28">
        <v>5</v>
      </c>
      <c r="B15" s="33" t="s">
        <v>22</v>
      </c>
      <c r="C15" s="30" t="s">
        <v>17</v>
      </c>
      <c r="D15" s="34">
        <v>5</v>
      </c>
      <c r="E15" s="32">
        <v>1000</v>
      </c>
      <c r="F15" s="9">
        <f t="shared" si="0"/>
        <v>5000</v>
      </c>
      <c r="G15" s="32">
        <v>1000</v>
      </c>
      <c r="H15" s="9">
        <f t="shared" si="1"/>
        <v>5000</v>
      </c>
      <c r="I15" s="32">
        <v>1000</v>
      </c>
      <c r="J15" s="9">
        <f t="shared" si="2"/>
        <v>5000</v>
      </c>
      <c r="K15" s="8">
        <f t="shared" si="3"/>
        <v>1000</v>
      </c>
      <c r="L15" s="8">
        <f t="shared" si="4"/>
        <v>5000</v>
      </c>
      <c r="M15" s="20">
        <f t="shared" si="5"/>
        <v>0</v>
      </c>
      <c r="N15" s="21"/>
      <c r="O15" s="8">
        <f t="shared" si="6"/>
        <v>0</v>
      </c>
      <c r="P15" s="22">
        <f t="shared" si="7"/>
        <v>5000</v>
      </c>
      <c r="Q15" s="23"/>
      <c r="R15" s="23"/>
      <c r="S15" s="24"/>
    </row>
    <row r="16" spans="1:19" x14ac:dyDescent="0.25">
      <c r="A16" s="28">
        <v>6</v>
      </c>
      <c r="B16" s="33" t="s">
        <v>23</v>
      </c>
      <c r="C16" s="30" t="s">
        <v>17</v>
      </c>
      <c r="D16" s="34">
        <v>5</v>
      </c>
      <c r="E16" s="32">
        <v>2400</v>
      </c>
      <c r="F16" s="9">
        <f t="shared" si="0"/>
        <v>12000</v>
      </c>
      <c r="G16" s="32">
        <v>2400</v>
      </c>
      <c r="H16" s="9">
        <f t="shared" si="1"/>
        <v>12000</v>
      </c>
      <c r="I16" s="32">
        <v>2400</v>
      </c>
      <c r="J16" s="9">
        <f t="shared" si="2"/>
        <v>12000</v>
      </c>
      <c r="K16" s="8">
        <f t="shared" si="3"/>
        <v>2400</v>
      </c>
      <c r="L16" s="8">
        <f t="shared" si="4"/>
        <v>12000</v>
      </c>
      <c r="M16" s="20">
        <f t="shared" si="5"/>
        <v>0</v>
      </c>
      <c r="N16" s="21"/>
      <c r="O16" s="8">
        <f t="shared" si="6"/>
        <v>0</v>
      </c>
      <c r="P16" s="22">
        <f t="shared" si="7"/>
        <v>12000</v>
      </c>
      <c r="Q16" s="23"/>
      <c r="R16" s="23"/>
      <c r="S16" s="24"/>
    </row>
    <row r="17" spans="1:19" x14ac:dyDescent="0.25">
      <c r="A17" s="28">
        <v>7</v>
      </c>
      <c r="B17" s="33" t="s">
        <v>24</v>
      </c>
      <c r="C17" s="30" t="s">
        <v>17</v>
      </c>
      <c r="D17" s="34">
        <v>2</v>
      </c>
      <c r="E17" s="32">
        <v>800</v>
      </c>
      <c r="F17" s="9">
        <f t="shared" si="0"/>
        <v>1600</v>
      </c>
      <c r="G17" s="32">
        <v>800</v>
      </c>
      <c r="H17" s="9">
        <f t="shared" si="1"/>
        <v>1600</v>
      </c>
      <c r="I17" s="32">
        <v>800</v>
      </c>
      <c r="J17" s="9">
        <f t="shared" si="2"/>
        <v>1600</v>
      </c>
      <c r="K17" s="8">
        <f t="shared" si="3"/>
        <v>800</v>
      </c>
      <c r="L17" s="8">
        <f t="shared" si="4"/>
        <v>1600</v>
      </c>
      <c r="M17" s="20">
        <f t="shared" si="5"/>
        <v>0</v>
      </c>
      <c r="N17" s="21"/>
      <c r="O17" s="8">
        <f t="shared" si="6"/>
        <v>0</v>
      </c>
      <c r="P17" s="22">
        <f t="shared" si="7"/>
        <v>1600</v>
      </c>
      <c r="Q17" s="23"/>
      <c r="R17" s="23"/>
      <c r="S17" s="24"/>
    </row>
    <row r="18" spans="1:19" x14ac:dyDescent="0.25">
      <c r="A18" s="28">
        <v>8</v>
      </c>
      <c r="B18" s="33" t="s">
        <v>25</v>
      </c>
      <c r="C18" s="30" t="s">
        <v>17</v>
      </c>
      <c r="D18" s="34">
        <v>2</v>
      </c>
      <c r="E18" s="32">
        <v>1300</v>
      </c>
      <c r="F18" s="9">
        <f t="shared" si="0"/>
        <v>2600</v>
      </c>
      <c r="G18" s="32">
        <v>1300</v>
      </c>
      <c r="H18" s="9">
        <f t="shared" si="1"/>
        <v>2600</v>
      </c>
      <c r="I18" s="32">
        <v>1300</v>
      </c>
      <c r="J18" s="9">
        <f t="shared" si="2"/>
        <v>2600</v>
      </c>
      <c r="K18" s="8">
        <f t="shared" si="3"/>
        <v>1300</v>
      </c>
      <c r="L18" s="8">
        <f t="shared" si="4"/>
        <v>2600</v>
      </c>
      <c r="M18" s="20">
        <f t="shared" si="5"/>
        <v>0</v>
      </c>
      <c r="N18" s="21"/>
      <c r="O18" s="8">
        <f t="shared" si="6"/>
        <v>0</v>
      </c>
      <c r="P18" s="22">
        <f t="shared" si="7"/>
        <v>2600</v>
      </c>
      <c r="Q18" s="23"/>
      <c r="R18" s="23"/>
      <c r="S18" s="24"/>
    </row>
    <row r="19" spans="1:19" x14ac:dyDescent="0.25">
      <c r="A19" s="28">
        <v>9</v>
      </c>
      <c r="B19" s="33" t="s">
        <v>26</v>
      </c>
      <c r="C19" s="30" t="s">
        <v>17</v>
      </c>
      <c r="D19" s="34">
        <v>2</v>
      </c>
      <c r="E19" s="32">
        <v>860</v>
      </c>
      <c r="F19" s="9">
        <f t="shared" si="0"/>
        <v>1720</v>
      </c>
      <c r="G19" s="32">
        <v>1085</v>
      </c>
      <c r="H19" s="9">
        <f t="shared" si="1"/>
        <v>2170</v>
      </c>
      <c r="I19" s="32">
        <v>860</v>
      </c>
      <c r="J19" s="9">
        <f t="shared" si="2"/>
        <v>1720</v>
      </c>
      <c r="K19" s="8">
        <f t="shared" si="3"/>
        <v>935</v>
      </c>
      <c r="L19" s="8">
        <f t="shared" si="4"/>
        <v>1870</v>
      </c>
      <c r="M19" s="20">
        <f t="shared" si="5"/>
        <v>91.855865354369172</v>
      </c>
      <c r="N19" s="21"/>
      <c r="O19" s="8">
        <f t="shared" si="6"/>
        <v>9.8241567223924235</v>
      </c>
      <c r="P19" s="22">
        <f t="shared" si="7"/>
        <v>1870</v>
      </c>
      <c r="Q19" s="23"/>
      <c r="R19" s="23"/>
      <c r="S19" s="24"/>
    </row>
    <row r="20" spans="1:19" x14ac:dyDescent="0.25">
      <c r="A20" s="28">
        <v>10</v>
      </c>
      <c r="B20" s="33" t="s">
        <v>27</v>
      </c>
      <c r="C20" s="30" t="s">
        <v>17</v>
      </c>
      <c r="D20" s="34">
        <v>5</v>
      </c>
      <c r="E20" s="32">
        <v>100</v>
      </c>
      <c r="F20" s="9">
        <f t="shared" si="0"/>
        <v>500</v>
      </c>
      <c r="G20" s="32">
        <v>100</v>
      </c>
      <c r="H20" s="9">
        <f t="shared" si="1"/>
        <v>500</v>
      </c>
      <c r="I20" s="32">
        <v>100</v>
      </c>
      <c r="J20" s="9">
        <f t="shared" si="2"/>
        <v>500</v>
      </c>
      <c r="K20" s="8">
        <f t="shared" si="3"/>
        <v>100</v>
      </c>
      <c r="L20" s="8">
        <f t="shared" si="4"/>
        <v>500</v>
      </c>
      <c r="M20" s="20">
        <f t="shared" si="5"/>
        <v>0</v>
      </c>
      <c r="N20" s="21"/>
      <c r="O20" s="8">
        <f t="shared" si="6"/>
        <v>0</v>
      </c>
      <c r="P20" s="22">
        <f t="shared" si="7"/>
        <v>500</v>
      </c>
      <c r="Q20" s="23"/>
      <c r="R20" s="23"/>
      <c r="S20" s="24"/>
    </row>
    <row r="21" spans="1:19" x14ac:dyDescent="0.25">
      <c r="A21" s="28">
        <v>11</v>
      </c>
      <c r="B21" s="33" t="s">
        <v>28</v>
      </c>
      <c r="C21" s="30" t="s">
        <v>17</v>
      </c>
      <c r="D21" s="34">
        <v>2</v>
      </c>
      <c r="E21" s="32">
        <v>235</v>
      </c>
      <c r="F21" s="9">
        <f t="shared" si="0"/>
        <v>470</v>
      </c>
      <c r="G21" s="32">
        <v>235</v>
      </c>
      <c r="H21" s="9">
        <f t="shared" si="1"/>
        <v>470</v>
      </c>
      <c r="I21" s="32">
        <v>235</v>
      </c>
      <c r="J21" s="9">
        <f t="shared" si="2"/>
        <v>470</v>
      </c>
      <c r="K21" s="8">
        <f t="shared" si="3"/>
        <v>235</v>
      </c>
      <c r="L21" s="8">
        <f t="shared" si="4"/>
        <v>470</v>
      </c>
      <c r="M21" s="20">
        <f t="shared" si="5"/>
        <v>0</v>
      </c>
      <c r="N21" s="21"/>
      <c r="O21" s="8">
        <f t="shared" si="6"/>
        <v>0</v>
      </c>
      <c r="P21" s="22">
        <f t="shared" si="7"/>
        <v>470</v>
      </c>
      <c r="Q21" s="23"/>
      <c r="R21" s="23"/>
      <c r="S21" s="24"/>
    </row>
    <row r="22" spans="1:19" x14ac:dyDescent="0.25">
      <c r="A22" s="28">
        <v>12</v>
      </c>
      <c r="B22" s="33" t="s">
        <v>29</v>
      </c>
      <c r="C22" s="30" t="s">
        <v>17</v>
      </c>
      <c r="D22" s="34">
        <v>3</v>
      </c>
      <c r="E22" s="32">
        <v>285</v>
      </c>
      <c r="F22" s="9">
        <f t="shared" si="0"/>
        <v>855</v>
      </c>
      <c r="G22" s="32">
        <v>285</v>
      </c>
      <c r="H22" s="9">
        <f t="shared" si="1"/>
        <v>855</v>
      </c>
      <c r="I22" s="32">
        <v>285</v>
      </c>
      <c r="J22" s="9">
        <f t="shared" si="2"/>
        <v>855</v>
      </c>
      <c r="K22" s="8">
        <f t="shared" si="3"/>
        <v>285</v>
      </c>
      <c r="L22" s="8">
        <f t="shared" si="4"/>
        <v>855</v>
      </c>
      <c r="M22" s="20">
        <f t="shared" si="5"/>
        <v>0</v>
      </c>
      <c r="N22" s="21"/>
      <c r="O22" s="8">
        <f t="shared" si="6"/>
        <v>0</v>
      </c>
      <c r="P22" s="22">
        <f t="shared" si="7"/>
        <v>855</v>
      </c>
      <c r="Q22" s="23"/>
      <c r="R22" s="23"/>
      <c r="S22" s="24"/>
    </row>
    <row r="23" spans="1:19" x14ac:dyDescent="0.25">
      <c r="A23" s="28">
        <v>13</v>
      </c>
      <c r="B23" s="33" t="s">
        <v>30</v>
      </c>
      <c r="C23" s="30" t="s">
        <v>17</v>
      </c>
      <c r="D23" s="34">
        <v>3</v>
      </c>
      <c r="E23" s="32">
        <v>130</v>
      </c>
      <c r="F23" s="9">
        <f t="shared" si="0"/>
        <v>390</v>
      </c>
      <c r="G23" s="32">
        <v>130</v>
      </c>
      <c r="H23" s="9">
        <f t="shared" si="1"/>
        <v>390</v>
      </c>
      <c r="I23" s="32">
        <v>130</v>
      </c>
      <c r="J23" s="9">
        <f t="shared" si="2"/>
        <v>390</v>
      </c>
      <c r="K23" s="8">
        <f t="shared" si="3"/>
        <v>130</v>
      </c>
      <c r="L23" s="8">
        <f t="shared" si="4"/>
        <v>390</v>
      </c>
      <c r="M23" s="20">
        <f t="shared" si="5"/>
        <v>0</v>
      </c>
      <c r="N23" s="21"/>
      <c r="O23" s="8">
        <f t="shared" si="6"/>
        <v>0</v>
      </c>
      <c r="P23" s="22">
        <f t="shared" si="7"/>
        <v>390</v>
      </c>
      <c r="Q23" s="23"/>
      <c r="R23" s="23"/>
      <c r="S23" s="24"/>
    </row>
    <row r="24" spans="1:19" x14ac:dyDescent="0.25">
      <c r="A24" s="28">
        <v>14</v>
      </c>
      <c r="B24" s="33" t="s">
        <v>31</v>
      </c>
      <c r="C24" s="30" t="s">
        <v>17</v>
      </c>
      <c r="D24" s="34">
        <v>3</v>
      </c>
      <c r="E24" s="32">
        <v>115</v>
      </c>
      <c r="F24" s="9">
        <f t="shared" si="0"/>
        <v>345</v>
      </c>
      <c r="G24" s="32">
        <v>115</v>
      </c>
      <c r="H24" s="9">
        <f t="shared" si="1"/>
        <v>345</v>
      </c>
      <c r="I24" s="32">
        <v>115</v>
      </c>
      <c r="J24" s="9">
        <f t="shared" si="2"/>
        <v>345</v>
      </c>
      <c r="K24" s="8">
        <f t="shared" si="3"/>
        <v>115</v>
      </c>
      <c r="L24" s="8">
        <f t="shared" si="4"/>
        <v>345</v>
      </c>
      <c r="M24" s="20">
        <f t="shared" si="5"/>
        <v>0</v>
      </c>
      <c r="N24" s="21"/>
      <c r="O24" s="8">
        <f t="shared" si="6"/>
        <v>0</v>
      </c>
      <c r="P24" s="22">
        <f t="shared" si="7"/>
        <v>345</v>
      </c>
      <c r="Q24" s="23"/>
      <c r="R24" s="23"/>
      <c r="S24" s="24"/>
    </row>
    <row r="25" spans="1:19" x14ac:dyDescent="0.25">
      <c r="A25" s="28">
        <v>15</v>
      </c>
      <c r="B25" s="33" t="s">
        <v>32</v>
      </c>
      <c r="C25" s="30" t="s">
        <v>17</v>
      </c>
      <c r="D25" s="34">
        <v>5</v>
      </c>
      <c r="E25" s="32">
        <v>80</v>
      </c>
      <c r="F25" s="9">
        <f t="shared" si="0"/>
        <v>400</v>
      </c>
      <c r="G25" s="32">
        <v>80</v>
      </c>
      <c r="H25" s="9">
        <f t="shared" si="1"/>
        <v>400</v>
      </c>
      <c r="I25" s="32">
        <v>80</v>
      </c>
      <c r="J25" s="9">
        <f t="shared" si="2"/>
        <v>400</v>
      </c>
      <c r="K25" s="8">
        <f t="shared" si="3"/>
        <v>80</v>
      </c>
      <c r="L25" s="8">
        <f t="shared" si="4"/>
        <v>400</v>
      </c>
      <c r="M25" s="20">
        <f t="shared" si="5"/>
        <v>0</v>
      </c>
      <c r="N25" s="21"/>
      <c r="O25" s="8">
        <f t="shared" si="6"/>
        <v>0</v>
      </c>
      <c r="P25" s="22">
        <f t="shared" si="7"/>
        <v>400</v>
      </c>
      <c r="Q25" s="23"/>
      <c r="R25" s="23"/>
      <c r="S25" s="24"/>
    </row>
    <row r="26" spans="1:19" x14ac:dyDescent="0.25">
      <c r="A26" s="28">
        <v>16</v>
      </c>
      <c r="B26" s="33" t="s">
        <v>33</v>
      </c>
      <c r="C26" s="30" t="s">
        <v>17</v>
      </c>
      <c r="D26" s="34">
        <v>5</v>
      </c>
      <c r="E26" s="32">
        <v>1170</v>
      </c>
      <c r="F26" s="9">
        <f t="shared" si="0"/>
        <v>5850</v>
      </c>
      <c r="G26" s="32">
        <v>1170</v>
      </c>
      <c r="H26" s="9">
        <f t="shared" si="1"/>
        <v>5850</v>
      </c>
      <c r="I26" s="32">
        <v>1170</v>
      </c>
      <c r="J26" s="9">
        <f t="shared" si="2"/>
        <v>5850</v>
      </c>
      <c r="K26" s="8">
        <f t="shared" si="3"/>
        <v>1170</v>
      </c>
      <c r="L26" s="8">
        <f t="shared" si="4"/>
        <v>5850</v>
      </c>
      <c r="M26" s="20">
        <f t="shared" si="5"/>
        <v>0</v>
      </c>
      <c r="N26" s="21"/>
      <c r="O26" s="8">
        <f t="shared" si="6"/>
        <v>0</v>
      </c>
      <c r="P26" s="22">
        <f t="shared" si="7"/>
        <v>5850</v>
      </c>
      <c r="Q26" s="23"/>
      <c r="R26" s="23"/>
      <c r="S26" s="24"/>
    </row>
    <row r="27" spans="1:19" x14ac:dyDescent="0.25">
      <c r="A27" s="28">
        <v>17</v>
      </c>
      <c r="B27" s="33" t="s">
        <v>34</v>
      </c>
      <c r="C27" s="30" t="s">
        <v>17</v>
      </c>
      <c r="D27" s="34">
        <v>5</v>
      </c>
      <c r="E27" s="32">
        <v>500</v>
      </c>
      <c r="F27" s="9">
        <f t="shared" si="0"/>
        <v>2500</v>
      </c>
      <c r="G27" s="32">
        <v>500</v>
      </c>
      <c r="H27" s="9">
        <f t="shared" si="1"/>
        <v>2500</v>
      </c>
      <c r="I27" s="32">
        <v>500</v>
      </c>
      <c r="J27" s="9">
        <f t="shared" si="2"/>
        <v>2500</v>
      </c>
      <c r="K27" s="8">
        <f t="shared" si="3"/>
        <v>500</v>
      </c>
      <c r="L27" s="8">
        <f t="shared" si="4"/>
        <v>2500</v>
      </c>
      <c r="M27" s="20">
        <f t="shared" si="5"/>
        <v>0</v>
      </c>
      <c r="N27" s="21"/>
      <c r="O27" s="8">
        <f t="shared" si="6"/>
        <v>0</v>
      </c>
      <c r="P27" s="22">
        <f t="shared" si="7"/>
        <v>2500</v>
      </c>
      <c r="Q27" s="23"/>
      <c r="R27" s="23"/>
      <c r="S27" s="24"/>
    </row>
    <row r="28" spans="1:19" x14ac:dyDescent="0.25">
      <c r="A28" s="28">
        <v>18</v>
      </c>
      <c r="B28" s="33" t="s">
        <v>35</v>
      </c>
      <c r="C28" s="30" t="s">
        <v>17</v>
      </c>
      <c r="D28" s="34">
        <v>1</v>
      </c>
      <c r="E28" s="32">
        <v>950</v>
      </c>
      <c r="F28" s="9">
        <f t="shared" si="0"/>
        <v>950</v>
      </c>
      <c r="G28" s="32">
        <v>1000</v>
      </c>
      <c r="H28" s="9">
        <f t="shared" si="1"/>
        <v>1000</v>
      </c>
      <c r="I28" s="32">
        <v>1000</v>
      </c>
      <c r="J28" s="9">
        <f t="shared" si="2"/>
        <v>1000</v>
      </c>
      <c r="K28" s="8">
        <f t="shared" si="3"/>
        <v>983.33333333333337</v>
      </c>
      <c r="L28" s="8">
        <f t="shared" si="4"/>
        <v>983.33333333333337</v>
      </c>
      <c r="M28" s="20">
        <f t="shared" si="5"/>
        <v>20.412414523193149</v>
      </c>
      <c r="N28" s="21"/>
      <c r="O28" s="8">
        <f t="shared" si="6"/>
        <v>2.0758387650704897</v>
      </c>
      <c r="P28" s="22">
        <f t="shared" si="7"/>
        <v>983.33333333333326</v>
      </c>
      <c r="Q28" s="23"/>
      <c r="R28" s="23"/>
      <c r="S28" s="24"/>
    </row>
    <row r="29" spans="1:19" ht="30" x14ac:dyDescent="0.25">
      <c r="A29" s="28">
        <v>19</v>
      </c>
      <c r="B29" s="33" t="s">
        <v>36</v>
      </c>
      <c r="C29" s="30" t="s">
        <v>17</v>
      </c>
      <c r="D29" s="34">
        <v>2</v>
      </c>
      <c r="E29" s="32">
        <v>3000</v>
      </c>
      <c r="F29" s="9">
        <f t="shared" si="0"/>
        <v>6000</v>
      </c>
      <c r="G29" s="32">
        <v>3000</v>
      </c>
      <c r="H29" s="9">
        <f t="shared" si="1"/>
        <v>6000</v>
      </c>
      <c r="I29" s="32">
        <v>3000</v>
      </c>
      <c r="J29" s="9">
        <f t="shared" si="2"/>
        <v>6000</v>
      </c>
      <c r="K29" s="8">
        <f t="shared" si="3"/>
        <v>3000</v>
      </c>
      <c r="L29" s="8">
        <f t="shared" si="4"/>
        <v>6000</v>
      </c>
      <c r="M29" s="20">
        <f t="shared" si="5"/>
        <v>0</v>
      </c>
      <c r="N29" s="21"/>
      <c r="O29" s="8">
        <f t="shared" si="6"/>
        <v>0</v>
      </c>
      <c r="P29" s="22">
        <f t="shared" si="7"/>
        <v>6000</v>
      </c>
      <c r="Q29" s="23"/>
      <c r="R29" s="23"/>
      <c r="S29" s="24"/>
    </row>
    <row r="30" spans="1:19" x14ac:dyDescent="0.25">
      <c r="A30" s="28">
        <v>20</v>
      </c>
      <c r="B30" s="33" t="s">
        <v>37</v>
      </c>
      <c r="C30" s="30" t="s">
        <v>17</v>
      </c>
      <c r="D30" s="34">
        <v>1</v>
      </c>
      <c r="E30" s="32">
        <v>1500.99</v>
      </c>
      <c r="F30" s="9">
        <f t="shared" si="0"/>
        <v>1500.99</v>
      </c>
      <c r="G30" s="32">
        <v>1500.99</v>
      </c>
      <c r="H30" s="9">
        <f t="shared" si="1"/>
        <v>1500.99</v>
      </c>
      <c r="I30" s="32">
        <v>1500.99</v>
      </c>
      <c r="J30" s="9">
        <f t="shared" si="2"/>
        <v>1500.99</v>
      </c>
      <c r="K30" s="8">
        <f t="shared" si="3"/>
        <v>1500.99</v>
      </c>
      <c r="L30" s="8">
        <f t="shared" si="4"/>
        <v>1500.99</v>
      </c>
      <c r="M30" s="20">
        <f t="shared" si="5"/>
        <v>0</v>
      </c>
      <c r="N30" s="21"/>
      <c r="O30" s="8">
        <f t="shared" si="6"/>
        <v>0</v>
      </c>
      <c r="P30" s="22">
        <f t="shared" si="7"/>
        <v>1500.99</v>
      </c>
      <c r="Q30" s="23"/>
      <c r="R30" s="23"/>
      <c r="S30" s="24"/>
    </row>
    <row r="31" spans="1:19" x14ac:dyDescent="0.25">
      <c r="A31" s="28">
        <v>21</v>
      </c>
      <c r="B31" s="33" t="s">
        <v>38</v>
      </c>
      <c r="C31" s="30" t="s">
        <v>17</v>
      </c>
      <c r="D31" s="34">
        <v>20</v>
      </c>
      <c r="E31" s="32">
        <v>65</v>
      </c>
      <c r="F31" s="9">
        <f t="shared" si="0"/>
        <v>1300</v>
      </c>
      <c r="G31" s="32">
        <v>65</v>
      </c>
      <c r="H31" s="9">
        <f t="shared" si="1"/>
        <v>1300</v>
      </c>
      <c r="I31" s="32">
        <v>65</v>
      </c>
      <c r="J31" s="9">
        <f t="shared" si="2"/>
        <v>1300</v>
      </c>
      <c r="K31" s="8">
        <f t="shared" si="3"/>
        <v>65</v>
      </c>
      <c r="L31" s="8">
        <f t="shared" si="4"/>
        <v>1300</v>
      </c>
      <c r="M31" s="20">
        <f t="shared" si="5"/>
        <v>0</v>
      </c>
      <c r="N31" s="21"/>
      <c r="O31" s="8">
        <f t="shared" si="6"/>
        <v>0</v>
      </c>
      <c r="P31" s="22">
        <f t="shared" si="7"/>
        <v>1300</v>
      </c>
      <c r="Q31" s="23"/>
      <c r="R31" s="23"/>
      <c r="S31" s="24"/>
    </row>
    <row r="32" spans="1:19" x14ac:dyDescent="0.25">
      <c r="A32" s="28">
        <v>22</v>
      </c>
      <c r="B32" s="33" t="s">
        <v>39</v>
      </c>
      <c r="C32" s="30" t="s">
        <v>17</v>
      </c>
      <c r="D32" s="34">
        <v>10</v>
      </c>
      <c r="E32" s="32">
        <v>155</v>
      </c>
      <c r="F32" s="9">
        <f t="shared" si="0"/>
        <v>1550</v>
      </c>
      <c r="G32" s="32">
        <v>155</v>
      </c>
      <c r="H32" s="9">
        <f t="shared" si="1"/>
        <v>1550</v>
      </c>
      <c r="I32" s="32">
        <v>155</v>
      </c>
      <c r="J32" s="9">
        <f t="shared" si="2"/>
        <v>1550</v>
      </c>
      <c r="K32" s="8">
        <f t="shared" si="3"/>
        <v>155</v>
      </c>
      <c r="L32" s="8">
        <f t="shared" si="4"/>
        <v>1550</v>
      </c>
      <c r="M32" s="20">
        <f t="shared" si="5"/>
        <v>0</v>
      </c>
      <c r="N32" s="21"/>
      <c r="O32" s="8">
        <f t="shared" si="6"/>
        <v>0</v>
      </c>
      <c r="P32" s="22">
        <f t="shared" si="7"/>
        <v>1550</v>
      </c>
      <c r="Q32" s="23"/>
      <c r="R32" s="23"/>
      <c r="S32" s="24"/>
    </row>
    <row r="33" spans="1:19" x14ac:dyDescent="0.25">
      <c r="A33" s="28">
        <v>23</v>
      </c>
      <c r="B33" s="33" t="s">
        <v>40</v>
      </c>
      <c r="C33" s="30" t="s">
        <v>17</v>
      </c>
      <c r="D33" s="34">
        <v>10</v>
      </c>
      <c r="E33" s="32">
        <v>105</v>
      </c>
      <c r="F33" s="9">
        <f t="shared" si="0"/>
        <v>1050</v>
      </c>
      <c r="G33" s="32">
        <v>105</v>
      </c>
      <c r="H33" s="9">
        <f t="shared" si="1"/>
        <v>1050</v>
      </c>
      <c r="I33" s="32">
        <v>105</v>
      </c>
      <c r="J33" s="9">
        <f t="shared" si="2"/>
        <v>1050</v>
      </c>
      <c r="K33" s="8">
        <f t="shared" si="3"/>
        <v>105</v>
      </c>
      <c r="L33" s="8">
        <f t="shared" si="4"/>
        <v>1050</v>
      </c>
      <c r="M33" s="20">
        <f t="shared" si="5"/>
        <v>0</v>
      </c>
      <c r="N33" s="21"/>
      <c r="O33" s="8">
        <f t="shared" si="6"/>
        <v>0</v>
      </c>
      <c r="P33" s="22">
        <f t="shared" si="7"/>
        <v>1050</v>
      </c>
      <c r="Q33" s="23"/>
      <c r="R33" s="23"/>
      <c r="S33" s="24"/>
    </row>
    <row r="34" spans="1:19" x14ac:dyDescent="0.25">
      <c r="A34" s="28">
        <v>24</v>
      </c>
      <c r="B34" s="33" t="s">
        <v>41</v>
      </c>
      <c r="C34" s="30" t="s">
        <v>17</v>
      </c>
      <c r="D34" s="34">
        <v>50</v>
      </c>
      <c r="E34" s="32">
        <v>140</v>
      </c>
      <c r="F34" s="9">
        <f t="shared" si="0"/>
        <v>7000</v>
      </c>
      <c r="G34" s="32">
        <v>140</v>
      </c>
      <c r="H34" s="9">
        <f t="shared" si="1"/>
        <v>7000</v>
      </c>
      <c r="I34" s="32">
        <v>140</v>
      </c>
      <c r="J34" s="9">
        <f t="shared" si="2"/>
        <v>7000</v>
      </c>
      <c r="K34" s="8">
        <f t="shared" si="3"/>
        <v>140</v>
      </c>
      <c r="L34" s="8">
        <f t="shared" si="4"/>
        <v>7000</v>
      </c>
      <c r="M34" s="20">
        <f t="shared" si="5"/>
        <v>0</v>
      </c>
      <c r="N34" s="21"/>
      <c r="O34" s="8">
        <f t="shared" si="6"/>
        <v>0</v>
      </c>
      <c r="P34" s="22">
        <f t="shared" si="7"/>
        <v>7000.0000000000009</v>
      </c>
      <c r="Q34" s="23"/>
      <c r="R34" s="23"/>
      <c r="S34" s="24"/>
    </row>
    <row r="35" spans="1:19" ht="30" x14ac:dyDescent="0.25">
      <c r="A35" s="28">
        <v>25</v>
      </c>
      <c r="B35" s="33" t="s">
        <v>42</v>
      </c>
      <c r="C35" s="30" t="s">
        <v>17</v>
      </c>
      <c r="D35" s="34">
        <v>7</v>
      </c>
      <c r="E35" s="32">
        <v>1900</v>
      </c>
      <c r="F35" s="9">
        <f t="shared" si="0"/>
        <v>13300</v>
      </c>
      <c r="G35" s="32">
        <v>1900</v>
      </c>
      <c r="H35" s="9">
        <f t="shared" si="1"/>
        <v>13300</v>
      </c>
      <c r="I35" s="32">
        <v>1900</v>
      </c>
      <c r="J35" s="9">
        <f t="shared" si="2"/>
        <v>13300</v>
      </c>
      <c r="K35" s="8">
        <f t="shared" si="3"/>
        <v>1900</v>
      </c>
      <c r="L35" s="8">
        <f t="shared" si="4"/>
        <v>13300</v>
      </c>
      <c r="M35" s="20">
        <f t="shared" si="5"/>
        <v>0</v>
      </c>
      <c r="N35" s="21"/>
      <c r="O35" s="8">
        <f t="shared" si="6"/>
        <v>0</v>
      </c>
      <c r="P35" s="22">
        <f t="shared" si="7"/>
        <v>13300</v>
      </c>
      <c r="Q35" s="23"/>
      <c r="R35" s="23"/>
      <c r="S35" s="24"/>
    </row>
    <row r="36" spans="1:19" x14ac:dyDescent="0.25">
      <c r="A36" s="28">
        <v>26</v>
      </c>
      <c r="B36" s="33" t="s">
        <v>43</v>
      </c>
      <c r="C36" s="30" t="s">
        <v>17</v>
      </c>
      <c r="D36" s="34">
        <v>11</v>
      </c>
      <c r="E36" s="32">
        <v>400</v>
      </c>
      <c r="F36" s="9">
        <f t="shared" si="0"/>
        <v>4400</v>
      </c>
      <c r="G36" s="32">
        <v>400</v>
      </c>
      <c r="H36" s="9">
        <f t="shared" si="1"/>
        <v>4400</v>
      </c>
      <c r="I36" s="32">
        <v>400</v>
      </c>
      <c r="J36" s="9">
        <f t="shared" si="2"/>
        <v>4400</v>
      </c>
      <c r="K36" s="8">
        <f t="shared" si="3"/>
        <v>400</v>
      </c>
      <c r="L36" s="8">
        <f t="shared" si="4"/>
        <v>4400</v>
      </c>
      <c r="M36" s="20">
        <f t="shared" si="5"/>
        <v>0</v>
      </c>
      <c r="N36" s="21"/>
      <c r="O36" s="8">
        <f t="shared" si="6"/>
        <v>0</v>
      </c>
      <c r="P36" s="22">
        <f t="shared" si="7"/>
        <v>4400</v>
      </c>
      <c r="Q36" s="23"/>
      <c r="R36" s="23"/>
      <c r="S36" s="24"/>
    </row>
    <row r="37" spans="1:19" x14ac:dyDescent="0.25">
      <c r="A37" s="28">
        <v>27</v>
      </c>
      <c r="B37" s="33" t="s">
        <v>44</v>
      </c>
      <c r="C37" s="30" t="s">
        <v>17</v>
      </c>
      <c r="D37" s="34">
        <v>5</v>
      </c>
      <c r="E37" s="32">
        <v>505</v>
      </c>
      <c r="F37" s="9">
        <f t="shared" si="0"/>
        <v>2525</v>
      </c>
      <c r="G37" s="32">
        <v>505</v>
      </c>
      <c r="H37" s="9">
        <f t="shared" si="1"/>
        <v>2525</v>
      </c>
      <c r="I37" s="32">
        <v>505</v>
      </c>
      <c r="J37" s="9">
        <f t="shared" si="2"/>
        <v>2525</v>
      </c>
      <c r="K37" s="8">
        <f t="shared" si="3"/>
        <v>505</v>
      </c>
      <c r="L37" s="8">
        <f t="shared" si="4"/>
        <v>2525</v>
      </c>
      <c r="M37" s="20">
        <f t="shared" si="5"/>
        <v>0</v>
      </c>
      <c r="N37" s="21"/>
      <c r="O37" s="8">
        <f t="shared" si="6"/>
        <v>0</v>
      </c>
      <c r="P37" s="22">
        <f t="shared" si="7"/>
        <v>2525</v>
      </c>
      <c r="Q37" s="23"/>
      <c r="R37" s="23"/>
      <c r="S37" s="24"/>
    </row>
    <row r="38" spans="1:19" x14ac:dyDescent="0.25">
      <c r="A38" s="28">
        <v>28</v>
      </c>
      <c r="B38" s="33" t="s">
        <v>45</v>
      </c>
      <c r="C38" s="30" t="s">
        <v>49</v>
      </c>
      <c r="D38" s="34">
        <v>150</v>
      </c>
      <c r="E38" s="32">
        <v>11.6</v>
      </c>
      <c r="F38" s="9">
        <f t="shared" si="0"/>
        <v>1740</v>
      </c>
      <c r="G38" s="32">
        <v>11.6</v>
      </c>
      <c r="H38" s="9">
        <f t="shared" si="1"/>
        <v>1740</v>
      </c>
      <c r="I38" s="32">
        <v>11.6</v>
      </c>
      <c r="J38" s="9">
        <f t="shared" si="2"/>
        <v>1740</v>
      </c>
      <c r="K38" s="8">
        <f t="shared" si="3"/>
        <v>11.6</v>
      </c>
      <c r="L38" s="8">
        <f t="shared" si="4"/>
        <v>1740</v>
      </c>
      <c r="M38" s="20">
        <f t="shared" si="5"/>
        <v>0</v>
      </c>
      <c r="N38" s="21"/>
      <c r="O38" s="8">
        <f t="shared" si="6"/>
        <v>0</v>
      </c>
      <c r="P38" s="22">
        <f t="shared" si="7"/>
        <v>1739.9999999999998</v>
      </c>
      <c r="Q38" s="23"/>
      <c r="R38" s="23"/>
      <c r="S38" s="24"/>
    </row>
    <row r="39" spans="1:19" x14ac:dyDescent="0.25">
      <c r="A39" s="28">
        <v>29</v>
      </c>
      <c r="B39" s="33" t="s">
        <v>46</v>
      </c>
      <c r="C39" s="30" t="s">
        <v>50</v>
      </c>
      <c r="D39" s="34">
        <v>4</v>
      </c>
      <c r="E39" s="32">
        <v>2630</v>
      </c>
      <c r="F39" s="9">
        <f t="shared" si="0"/>
        <v>10520</v>
      </c>
      <c r="G39" s="32">
        <v>2630</v>
      </c>
      <c r="H39" s="9">
        <f t="shared" si="1"/>
        <v>10520</v>
      </c>
      <c r="I39" s="32">
        <v>2630</v>
      </c>
      <c r="J39" s="9">
        <f t="shared" si="2"/>
        <v>10520</v>
      </c>
      <c r="K39" s="8">
        <f t="shared" si="3"/>
        <v>2630</v>
      </c>
      <c r="L39" s="8">
        <f t="shared" si="4"/>
        <v>10520</v>
      </c>
      <c r="M39" s="20">
        <f t="shared" si="5"/>
        <v>0</v>
      </c>
      <c r="N39" s="21"/>
      <c r="O39" s="8">
        <f t="shared" si="6"/>
        <v>0</v>
      </c>
      <c r="P39" s="22">
        <f t="shared" si="7"/>
        <v>10520</v>
      </c>
      <c r="Q39" s="23"/>
      <c r="R39" s="23"/>
      <c r="S39" s="24"/>
    </row>
    <row r="40" spans="1:19" x14ac:dyDescent="0.25">
      <c r="A40" s="28">
        <v>30</v>
      </c>
      <c r="B40" s="33" t="s">
        <v>47</v>
      </c>
      <c r="C40" s="30" t="s">
        <v>51</v>
      </c>
      <c r="D40" s="34">
        <v>2</v>
      </c>
      <c r="E40" s="32">
        <v>3000</v>
      </c>
      <c r="F40" s="9">
        <f t="shared" si="0"/>
        <v>6000</v>
      </c>
      <c r="G40" s="32">
        <v>3000</v>
      </c>
      <c r="H40" s="9">
        <f t="shared" si="1"/>
        <v>6000</v>
      </c>
      <c r="I40" s="32">
        <v>3000</v>
      </c>
      <c r="J40" s="9">
        <f t="shared" si="2"/>
        <v>6000</v>
      </c>
      <c r="K40" s="8">
        <f t="shared" si="3"/>
        <v>3000</v>
      </c>
      <c r="L40" s="8">
        <f t="shared" si="4"/>
        <v>6000</v>
      </c>
      <c r="M40" s="20">
        <f t="shared" si="5"/>
        <v>0</v>
      </c>
      <c r="N40" s="21"/>
      <c r="O40" s="8">
        <f t="shared" si="6"/>
        <v>0</v>
      </c>
      <c r="P40" s="22">
        <f t="shared" si="7"/>
        <v>6000</v>
      </c>
      <c r="Q40" s="23"/>
      <c r="R40" s="23"/>
      <c r="S40" s="24"/>
    </row>
    <row r="41" spans="1:19" x14ac:dyDescent="0.25">
      <c r="A41" s="28">
        <v>31</v>
      </c>
      <c r="B41" s="33" t="s">
        <v>48</v>
      </c>
      <c r="C41" s="35" t="s">
        <v>52</v>
      </c>
      <c r="D41" s="34">
        <v>2</v>
      </c>
      <c r="E41" s="32">
        <v>155.5</v>
      </c>
      <c r="F41" s="9">
        <f t="shared" si="0"/>
        <v>311</v>
      </c>
      <c r="G41" s="32">
        <v>155.5</v>
      </c>
      <c r="H41" s="9">
        <f t="shared" si="1"/>
        <v>311</v>
      </c>
      <c r="I41" s="32">
        <v>155.5</v>
      </c>
      <c r="J41" s="9">
        <f t="shared" si="2"/>
        <v>311</v>
      </c>
      <c r="K41" s="8">
        <f t="shared" si="3"/>
        <v>155.5</v>
      </c>
      <c r="L41" s="8">
        <f t="shared" si="4"/>
        <v>311</v>
      </c>
      <c r="M41" s="20">
        <f t="shared" si="5"/>
        <v>0</v>
      </c>
      <c r="N41" s="21"/>
      <c r="O41" s="8">
        <f t="shared" si="6"/>
        <v>0</v>
      </c>
      <c r="P41" s="22">
        <f t="shared" si="7"/>
        <v>311</v>
      </c>
      <c r="Q41" s="23"/>
      <c r="R41" s="23"/>
      <c r="S41" s="24"/>
    </row>
    <row r="42" spans="1:19" ht="23.25" customHeight="1" x14ac:dyDescent="0.25">
      <c r="A42" s="10">
        <v>32</v>
      </c>
      <c r="B42" s="4" t="s">
        <v>15</v>
      </c>
      <c r="C42" s="3"/>
      <c r="D42" s="27">
        <f>SUM(D11:D41)</f>
        <v>362</v>
      </c>
      <c r="E42" s="2">
        <f>SUM(E11:E41)</f>
        <v>25113.089999999997</v>
      </c>
      <c r="F42" s="2">
        <f>SUM(F11:F41)</f>
        <v>108576.98999999999</v>
      </c>
      <c r="G42" s="2">
        <f>SUM(G11:G41)</f>
        <v>25428.089999999997</v>
      </c>
      <c r="H42" s="2">
        <f>SUM(H11:H41)</f>
        <v>109476.98999999999</v>
      </c>
      <c r="I42" s="2">
        <f>SUM(I11:I41)</f>
        <v>25203.089999999997</v>
      </c>
      <c r="J42" s="2">
        <f>SUM(J11:J41)</f>
        <v>109026.98999999999</v>
      </c>
      <c r="K42" s="2">
        <f>SUM(K11:K41)</f>
        <v>25248.09</v>
      </c>
      <c r="L42" s="2">
        <f>SUM(L11:L41)</f>
        <v>109026.98999999999</v>
      </c>
      <c r="M42" s="26">
        <f>SQRT(((SUM((POWER(E42-K42,2)),(POWER(G42-K42,2)),(POWER(I42-K42,2)),)/(COLUMNS(G42:K42)-1))))</f>
        <v>114.72793905583765</v>
      </c>
      <c r="N42" s="26"/>
      <c r="O42" s="2">
        <f>M42/K42*100</f>
        <v>0.45440244808948976</v>
      </c>
      <c r="P42" s="26">
        <f>SUM(P11:P41)</f>
        <v>109026.99</v>
      </c>
      <c r="Q42" s="26"/>
      <c r="R42" s="26"/>
      <c r="S42" s="26"/>
    </row>
    <row r="44" spans="1:19" x14ac:dyDescent="0.25">
      <c r="C44" s="25" t="s">
        <v>57</v>
      </c>
      <c r="D44" s="25"/>
      <c r="E44" s="25"/>
      <c r="F44" s="25"/>
      <c r="G44" s="25"/>
      <c r="H44" s="25"/>
      <c r="I44" s="25"/>
      <c r="J44" s="25"/>
      <c r="K44" s="25"/>
      <c r="L44" s="25"/>
      <c r="M44" s="25"/>
      <c r="N44" s="25"/>
      <c r="O44" s="25"/>
      <c r="P44" s="25"/>
      <c r="Q44" s="25"/>
      <c r="R44" s="25"/>
      <c r="S44" s="25"/>
    </row>
    <row r="45" spans="1:19" x14ac:dyDescent="0.25">
      <c r="C45" s="25"/>
      <c r="D45" s="25"/>
      <c r="E45" s="25"/>
      <c r="F45" s="25"/>
      <c r="G45" s="25"/>
      <c r="H45" s="25"/>
      <c r="I45" s="25"/>
      <c r="J45" s="25"/>
      <c r="K45" s="25"/>
      <c r="L45" s="25"/>
      <c r="M45" s="25"/>
      <c r="N45" s="25"/>
      <c r="O45" s="25"/>
      <c r="P45" s="25"/>
      <c r="Q45" s="25"/>
      <c r="R45" s="25"/>
      <c r="S45" s="25"/>
    </row>
  </sheetData>
  <mergeCells count="82">
    <mergeCell ref="P37:S37"/>
    <mergeCell ref="P38:S38"/>
    <mergeCell ref="P39:S39"/>
    <mergeCell ref="P40:S40"/>
    <mergeCell ref="P41:S41"/>
    <mergeCell ref="P32:S32"/>
    <mergeCell ref="P33:S33"/>
    <mergeCell ref="P34:S34"/>
    <mergeCell ref="P35:S35"/>
    <mergeCell ref="P36:S36"/>
    <mergeCell ref="P27:S27"/>
    <mergeCell ref="P28:S28"/>
    <mergeCell ref="P29:S29"/>
    <mergeCell ref="P30:S30"/>
    <mergeCell ref="P31:S31"/>
    <mergeCell ref="P22:S22"/>
    <mergeCell ref="P23:S23"/>
    <mergeCell ref="P24:S24"/>
    <mergeCell ref="P25:S25"/>
    <mergeCell ref="P26:S26"/>
    <mergeCell ref="P17:S17"/>
    <mergeCell ref="P18:S18"/>
    <mergeCell ref="P19:S19"/>
    <mergeCell ref="P20:S20"/>
    <mergeCell ref="P21:S21"/>
    <mergeCell ref="P12:S12"/>
    <mergeCell ref="P13:S13"/>
    <mergeCell ref="P14:S14"/>
    <mergeCell ref="P15:S15"/>
    <mergeCell ref="P16:S16"/>
    <mergeCell ref="M37:N37"/>
    <mergeCell ref="M38:N38"/>
    <mergeCell ref="M39:N39"/>
    <mergeCell ref="M40:N40"/>
    <mergeCell ref="M41:N41"/>
    <mergeCell ref="M32:N32"/>
    <mergeCell ref="M33:N33"/>
    <mergeCell ref="M34:N34"/>
    <mergeCell ref="M35:N35"/>
    <mergeCell ref="M36:N36"/>
    <mergeCell ref="M27:N27"/>
    <mergeCell ref="M28:N28"/>
    <mergeCell ref="M29:N29"/>
    <mergeCell ref="M30:N30"/>
    <mergeCell ref="M31:N31"/>
    <mergeCell ref="M22:N22"/>
    <mergeCell ref="M23:N23"/>
    <mergeCell ref="M24:N24"/>
    <mergeCell ref="M25:N25"/>
    <mergeCell ref="M26:N26"/>
    <mergeCell ref="M11:N11"/>
    <mergeCell ref="P11:S11"/>
    <mergeCell ref="C44:S44"/>
    <mergeCell ref="C45:S45"/>
    <mergeCell ref="M42:N42"/>
    <mergeCell ref="P42:S42"/>
    <mergeCell ref="M12:N12"/>
    <mergeCell ref="M13:N13"/>
    <mergeCell ref="M14:N14"/>
    <mergeCell ref="M15:N15"/>
    <mergeCell ref="M16:N16"/>
    <mergeCell ref="M17:N17"/>
    <mergeCell ref="M18:N18"/>
    <mergeCell ref="M19:N19"/>
    <mergeCell ref="M20:N20"/>
    <mergeCell ref="M21:N21"/>
    <mergeCell ref="L9:L10"/>
    <mergeCell ref="M9:O9"/>
    <mergeCell ref="P9:S9"/>
    <mergeCell ref="M10:N10"/>
    <mergeCell ref="P10:S10"/>
    <mergeCell ref="A2:K2"/>
    <mergeCell ref="A4:K4"/>
    <mergeCell ref="A6:K6"/>
    <mergeCell ref="A9:A10"/>
    <mergeCell ref="B9:B10"/>
    <mergeCell ref="C9:C10"/>
    <mergeCell ref="D9:D10"/>
    <mergeCell ref="E9:F9"/>
    <mergeCell ref="G9:H9"/>
    <mergeCell ref="I9:J9"/>
    <mergeCell ref="K9:K10"/>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2026-04-28T15:45:36Z</dcterms:created>
  <dcterms:modified xsi:type="dcterms:W3CDTF">2026-05-22T09:39:46Z</dcterms:modified>
</cp:coreProperties>
</file>