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9"/>
  <c r="L28"/>
  <c r="M28" s="1"/>
  <c r="N28" s="1"/>
  <c r="O28" s="1"/>
  <c r="J28"/>
  <c r="I28"/>
  <c r="L27"/>
  <c r="M27" s="1"/>
  <c r="N27" s="1"/>
  <c r="O27" s="1"/>
  <c r="J27"/>
  <c r="I27"/>
  <c r="L26"/>
  <c r="M26" s="1"/>
  <c r="N26" s="1"/>
  <c r="O26" s="1"/>
  <c r="J26"/>
  <c r="I26"/>
  <c r="L25"/>
  <c r="M25" s="1"/>
  <c r="N25" s="1"/>
  <c r="O25" s="1"/>
  <c r="J25"/>
  <c r="I25"/>
  <c r="L24"/>
  <c r="M24" s="1"/>
  <c r="N24" s="1"/>
  <c r="O24" s="1"/>
  <c r="J24"/>
  <c r="I24"/>
  <c r="L23"/>
  <c r="M23" s="1"/>
  <c r="N23" s="1"/>
  <c r="O23" s="1"/>
  <c r="J23"/>
  <c r="I23"/>
  <c r="L22"/>
  <c r="M22" s="1"/>
  <c r="N22" s="1"/>
  <c r="O22" s="1"/>
  <c r="J22"/>
  <c r="I22"/>
  <c r="L21"/>
  <c r="M21" s="1"/>
  <c r="N21" s="1"/>
  <c r="O21" s="1"/>
  <c r="J21"/>
  <c r="I21"/>
  <c r="L20"/>
  <c r="M20" s="1"/>
  <c r="N20" s="1"/>
  <c r="O20" s="1"/>
  <c r="J20"/>
  <c r="I20"/>
  <c r="L19"/>
  <c r="M19" s="1"/>
  <c r="N19" s="1"/>
  <c r="O19" s="1"/>
  <c r="J19"/>
  <c r="I19"/>
  <c r="L18"/>
  <c r="M18" s="1"/>
  <c r="N18" s="1"/>
  <c r="O18" s="1"/>
  <c r="J18"/>
  <c r="K18" s="1"/>
  <c r="I18"/>
  <c r="L17"/>
  <c r="M17" s="1"/>
  <c r="N17" s="1"/>
  <c r="O17" s="1"/>
  <c r="J17"/>
  <c r="I17"/>
  <c r="L16"/>
  <c r="M16" s="1"/>
  <c r="N16" s="1"/>
  <c r="O16" s="1"/>
  <c r="J16"/>
  <c r="K16" s="1"/>
  <c r="I16"/>
  <c r="L15"/>
  <c r="M15" s="1"/>
  <c r="N15" s="1"/>
  <c r="O15" s="1"/>
  <c r="J15"/>
  <c r="I15"/>
  <c r="L14"/>
  <c r="M14" s="1"/>
  <c r="N14" s="1"/>
  <c r="O14" s="1"/>
  <c r="J14"/>
  <c r="I14"/>
  <c r="L13"/>
  <c r="M13" s="1"/>
  <c r="N13" s="1"/>
  <c r="O13" s="1"/>
  <c r="J13"/>
  <c r="I13"/>
  <c r="L12"/>
  <c r="M12" s="1"/>
  <c r="N12" s="1"/>
  <c r="O12" s="1"/>
  <c r="J12"/>
  <c r="I12"/>
  <c r="L11"/>
  <c r="M11" s="1"/>
  <c r="N11" s="1"/>
  <c r="O11" s="1"/>
  <c r="J11"/>
  <c r="I11"/>
  <c r="K28" l="1"/>
  <c r="K27"/>
  <c r="K26"/>
  <c r="K25"/>
  <c r="K24"/>
  <c r="K23"/>
  <c r="K22"/>
  <c r="K21"/>
  <c r="K20"/>
  <c r="K19"/>
  <c r="K17"/>
  <c r="K15"/>
  <c r="K14"/>
  <c r="K13"/>
  <c r="K12"/>
  <c r="K11"/>
  <c r="I31" l="1"/>
  <c r="O30"/>
</calcChain>
</file>

<file path=xl/sharedStrings.xml><?xml version="1.0" encoding="utf-8"?>
<sst xmlns="http://schemas.openxmlformats.org/spreadsheetml/2006/main" count="67" uniqueCount="53">
  <si>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</si>
  <si>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</si>
  <si>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</si>
  <si>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</si>
  <si>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</si>
  <si>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</si>
  <si>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</si>
  <si>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</si>
  <si>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</si>
  <si>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</si>
  <si>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</si>
  <si>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</si>
  <si>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</si>
  <si>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</si>
  <si>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</si>
  <si>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</si>
  <si>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</si>
  <si>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</si>
  <si>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</si>
  <si>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</si>
  <si>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</si>
  <si>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</si>
  <si>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</si>
  <si>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</si>
  <si>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</si>
  <si>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</si>
  <si>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</si>
  <si>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</si>
  <si>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</si>
  <si>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Освежитель воздуха, 300мл</t>
  </si>
  <si>
    <t>Мыло хозяйственное вареное, без упаковки, 72%, 300гр</t>
  </si>
  <si>
    <t>Жидкое мыло "Vesta" или эквивалент, 500мл</t>
  </si>
  <si>
    <t>Бумага туалетная, ширина 90 мм, длина 50м, рулон</t>
  </si>
  <si>
    <t>Средство для мытья посуды "Биопин" или эквивалент, до 500мл</t>
  </si>
  <si>
    <t>Дезинфицирующее средство "Доместос" или эквивалент, 1л</t>
  </si>
  <si>
    <t>Дезинфицирующии средство для унитаза (шарики)</t>
  </si>
  <si>
    <t>Губки для посуды в пачках по 10шт</t>
  </si>
  <si>
    <t>Перчатки резиновые размер М</t>
  </si>
  <si>
    <t>Бумажные полотенца BELUX, двуслойные, 2 рулона в упак.</t>
  </si>
  <si>
    <t>Порошок стиральный для ручной стирки "Пемос" или эквивалент, 350гр</t>
  </si>
  <si>
    <t>шт</t>
  </si>
  <si>
    <t>пачка</t>
  </si>
  <si>
    <t>пара</t>
  </si>
  <si>
    <t>упак</t>
  </si>
  <si>
    <t>Мешки для мусора 240л</t>
  </si>
  <si>
    <t>Мешки для мусора 30л</t>
  </si>
  <si>
    <t>Мешки для мусора 120л</t>
  </si>
  <si>
    <t>Перчатки х/б</t>
  </si>
  <si>
    <t>Ветошь для пола 150 *300</t>
  </si>
  <si>
    <t>В результате проведенного расчета НЦЕ составила:</t>
  </si>
  <si>
    <t>Мочалка металлическая для мытья посуды</t>
  </si>
  <si>
    <t>Микрофибра (тряпка для пыли)</t>
  </si>
  <si>
    <t>Дата подготовки обоснования 04.08.2026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</si>
</sst>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44" fontId="9" fillId="4" borderId="11" xfId="2" applyFont="1" applyFill="1" applyBorder="1" applyAlignment="1">
      <alignment horizontal="right" vertical="center" wrapText="1" justifyLastLine="1"/>
    </xf>
    <xf numFmtId="44" fontId="9" fillId="4" borderId="1" xfId="2" applyFont="1" applyFill="1" applyBorder="1" applyAlignment="1">
      <alignment horizontal="right" vertical="center" wrapText="1" justifyLastLine="1"/>
    </xf>
    <xf numFmtId="44" fontId="5" fillId="0" borderId="2" xfId="2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A20" zoomScale="115" zoomScaleNormal="115" workbookViewId="0">
      <selection activeCell="F28" sqref="F28"/>
    </sheetView>
  </sheetViews>
  <sheetFormatPr defaultRowHeight="13.2"/>
  <cols>
    <col min="1" max="1" width="4.6640625" style="1" customWidth="1"/>
    <col min="2" max="2" width="28.44140625" style="1" customWidth="1"/>
    <col min="3" max="3" width="6.77734375" style="1" customWidth="1"/>
    <col min="4" max="4" width="5.33203125" style="1" customWidth="1"/>
    <col min="5" max="7" width="11.77734375" style="1" customWidth="1"/>
    <col min="8" max="8" width="7.33203125" style="1" customWidth="1"/>
    <col min="9" max="9" width="12.886718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11.664062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41"/>
      <c r="N2" s="41"/>
      <c r="O2" s="41"/>
    </row>
    <row r="3" spans="1:15" ht="15.6">
      <c r="A3" s="42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15.6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>
      <c r="A5" s="43" t="s">
        <v>11</v>
      </c>
      <c r="B5" s="43"/>
      <c r="C5" s="43"/>
      <c r="D5" s="43"/>
      <c r="E5" s="43"/>
      <c r="F5" s="43"/>
      <c r="G5" s="44" t="s">
        <v>20</v>
      </c>
      <c r="H5" s="44"/>
      <c r="I5" s="44"/>
      <c r="J5" s="44"/>
      <c r="K5" s="44"/>
      <c r="L5" s="44"/>
      <c r="M5" s="44"/>
      <c r="N5" s="44"/>
      <c r="O5" s="44"/>
    </row>
    <row r="6" spans="1:15">
      <c r="A6" s="43" t="s">
        <v>22</v>
      </c>
      <c r="B6" s="43"/>
      <c r="C6" s="43"/>
      <c r="D6" s="43"/>
      <c r="E6" s="43"/>
      <c r="F6" s="43"/>
      <c r="G6" s="44" t="s">
        <v>21</v>
      </c>
      <c r="H6" s="44"/>
      <c r="I6" s="44"/>
      <c r="J6" s="44"/>
      <c r="K6" s="44"/>
      <c r="L6" s="44"/>
      <c r="M6" s="44"/>
      <c r="N6" s="44"/>
      <c r="O6" s="44"/>
    </row>
    <row r="7" spans="1:15">
      <c r="A7" s="43" t="s">
        <v>23</v>
      </c>
      <c r="B7" s="43"/>
      <c r="C7" s="43"/>
      <c r="D7" s="43"/>
      <c r="E7" s="43"/>
      <c r="F7" s="43"/>
      <c r="G7" s="44" t="s">
        <v>24</v>
      </c>
      <c r="H7" s="44"/>
      <c r="I7" s="44"/>
      <c r="J7" s="44"/>
      <c r="K7" s="44"/>
      <c r="L7" s="44"/>
      <c r="M7" s="44"/>
      <c r="N7" s="44"/>
      <c r="O7" s="44"/>
    </row>
    <row r="8" spans="1:15" ht="20.399999999999999" customHeight="1">
      <c r="A8" s="49" t="s">
        <v>13</v>
      </c>
      <c r="B8" s="50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0"/>
    </row>
    <row r="9" spans="1:15" ht="39" customHeight="1">
      <c r="A9" s="52" t="s">
        <v>1</v>
      </c>
      <c r="B9" s="52" t="s">
        <v>10</v>
      </c>
      <c r="C9" s="54" t="s">
        <v>2</v>
      </c>
      <c r="D9" s="56" t="s">
        <v>0</v>
      </c>
      <c r="E9" s="58" t="s">
        <v>12</v>
      </c>
      <c r="F9" s="58"/>
      <c r="G9" s="58"/>
      <c r="H9" s="58"/>
      <c r="I9" s="59" t="s">
        <v>14</v>
      </c>
      <c r="J9" s="59"/>
      <c r="K9" s="59"/>
      <c r="L9" s="60" t="s">
        <v>15</v>
      </c>
      <c r="M9" s="60"/>
      <c r="N9" s="60"/>
      <c r="O9" s="60"/>
    </row>
    <row r="10" spans="1:15" ht="158.4" customHeight="1">
      <c r="A10" s="53"/>
      <c r="B10" s="53"/>
      <c r="C10" s="55"/>
      <c r="D10" s="57"/>
      <c r="E10" s="18" t="s">
        <v>25</v>
      </c>
      <c r="F10" s="18" t="s">
        <v>26</v>
      </c>
      <c r="G10" s="18" t="s">
        <v>27</v>
      </c>
      <c r="H10" s="34" t="s">
        <v>3</v>
      </c>
      <c r="I10" s="33" t="s">
        <v>4</v>
      </c>
      <c r="J10" s="17" t="s">
        <v>5</v>
      </c>
      <c r="K10" s="17" t="s">
        <v>6</v>
      </c>
      <c r="L10" s="17" t="s">
        <v>17</v>
      </c>
      <c r="M10" s="34" t="s">
        <v>7</v>
      </c>
      <c r="N10" s="34" t="s">
        <v>8</v>
      </c>
      <c r="O10" s="34" t="s">
        <v>16</v>
      </c>
    </row>
    <row r="11" spans="1:15" ht="24">
      <c r="A11" s="20">
        <v>1</v>
      </c>
      <c r="B11" s="36" t="s">
        <v>29</v>
      </c>
      <c r="C11" s="37" t="s">
        <v>40</v>
      </c>
      <c r="D11" s="31">
        <v>1</v>
      </c>
      <c r="E11" s="35">
        <v>116</v>
      </c>
      <c r="F11" s="35">
        <v>101</v>
      </c>
      <c r="G11" s="35">
        <v>101</v>
      </c>
      <c r="H11" s="21">
        <v>3</v>
      </c>
      <c r="I11" s="22">
        <f t="shared" ref="I11" si="0">AVERAGE(E11:G11)</f>
        <v>106</v>
      </c>
      <c r="J11" s="23">
        <f t="shared" ref="J11" si="1">STDEV(E11:G11)</f>
        <v>8.6602540378443873</v>
      </c>
      <c r="K11" s="24">
        <f t="shared" ref="K11" si="2">J11/I11</f>
        <v>8.1700509790984782E-2</v>
      </c>
      <c r="L11" s="25">
        <f t="shared" ref="L11" si="3">((D11/H11)*(SUM(E11:G11)))</f>
        <v>106</v>
      </c>
      <c r="M11" s="26">
        <f t="shared" ref="M11" si="4">L11/D11</f>
        <v>106</v>
      </c>
      <c r="N11" s="27">
        <f t="shared" ref="N11" si="5">ROUND(M11,2)</f>
        <v>106</v>
      </c>
      <c r="O11" s="38">
        <f t="shared" ref="O11" si="6">N11*D11</f>
        <v>106</v>
      </c>
    </row>
    <row r="12" spans="1:15" ht="28.8">
      <c r="A12" s="20">
        <v>2</v>
      </c>
      <c r="B12" s="36" t="s">
        <v>30</v>
      </c>
      <c r="C12" s="37" t="s">
        <v>40</v>
      </c>
      <c r="D12" s="31">
        <v>1</v>
      </c>
      <c r="E12" s="35">
        <v>49</v>
      </c>
      <c r="F12" s="35">
        <v>51</v>
      </c>
      <c r="G12" s="35">
        <v>51</v>
      </c>
      <c r="H12" s="21">
        <v>3</v>
      </c>
      <c r="I12" s="22">
        <f t="shared" ref="I12:I28" si="7">AVERAGE(E12:G12)</f>
        <v>50.333333333333336</v>
      </c>
      <c r="J12" s="23">
        <f t="shared" ref="J12:J28" si="8">STDEV(E12:G12)</f>
        <v>1.1547005383793172</v>
      </c>
      <c r="K12" s="24">
        <f t="shared" ref="K12:K28" si="9">J12/I12</f>
        <v>2.2941070298926832E-2</v>
      </c>
      <c r="L12" s="25">
        <f t="shared" ref="L12:L28" si="10">((D12/H12)*(SUM(E12:G12)))</f>
        <v>50.333333333333329</v>
      </c>
      <c r="M12" s="26">
        <f t="shared" ref="M12:M28" si="11">L12/D12</f>
        <v>50.333333333333329</v>
      </c>
      <c r="N12" s="27">
        <f t="shared" ref="N12:N28" si="12">ROUND(M12,2)</f>
        <v>50.33</v>
      </c>
      <c r="O12" s="39">
        <f t="shared" ref="O12:O28" si="13">N12*D12</f>
        <v>50.33</v>
      </c>
    </row>
    <row r="13" spans="1:15" ht="28.8">
      <c r="A13" s="20">
        <v>3</v>
      </c>
      <c r="B13" s="36" t="s">
        <v>31</v>
      </c>
      <c r="C13" s="37" t="s">
        <v>40</v>
      </c>
      <c r="D13" s="31">
        <v>1</v>
      </c>
      <c r="E13" s="35">
        <v>136.74</v>
      </c>
      <c r="F13" s="35">
        <v>112.94</v>
      </c>
      <c r="G13" s="35">
        <v>117.59</v>
      </c>
      <c r="H13" s="21">
        <v>3</v>
      </c>
      <c r="I13" s="22">
        <f t="shared" si="7"/>
        <v>122.42333333333333</v>
      </c>
      <c r="J13" s="23">
        <f t="shared" si="8"/>
        <v>12.614707025267624</v>
      </c>
      <c r="K13" s="24">
        <f t="shared" si="9"/>
        <v>0.1030416888823015</v>
      </c>
      <c r="L13" s="25">
        <f t="shared" si="10"/>
        <v>122.42333333333332</v>
      </c>
      <c r="M13" s="26">
        <f t="shared" si="11"/>
        <v>122.42333333333332</v>
      </c>
      <c r="N13" s="27">
        <f t="shared" si="12"/>
        <v>122.42</v>
      </c>
      <c r="O13" s="39">
        <f t="shared" si="13"/>
        <v>122.42</v>
      </c>
    </row>
    <row r="14" spans="1:15" ht="28.8">
      <c r="A14" s="20">
        <v>4</v>
      </c>
      <c r="B14" s="36" t="s">
        <v>32</v>
      </c>
      <c r="C14" s="37" t="s">
        <v>40</v>
      </c>
      <c r="D14" s="31">
        <v>1</v>
      </c>
      <c r="E14" s="35">
        <v>29.9</v>
      </c>
      <c r="F14" s="35">
        <v>33</v>
      </c>
      <c r="G14" s="35">
        <v>27</v>
      </c>
      <c r="H14" s="21">
        <v>3</v>
      </c>
      <c r="I14" s="22">
        <f t="shared" si="7"/>
        <v>29.966666666666669</v>
      </c>
      <c r="J14" s="23">
        <f t="shared" si="8"/>
        <v>3.0005555041247116</v>
      </c>
      <c r="K14" s="24">
        <f t="shared" si="9"/>
        <v>0.10012977210649759</v>
      </c>
      <c r="L14" s="25">
        <f t="shared" si="10"/>
        <v>29.966666666666669</v>
      </c>
      <c r="M14" s="26">
        <f t="shared" si="11"/>
        <v>29.966666666666669</v>
      </c>
      <c r="N14" s="27">
        <f t="shared" si="12"/>
        <v>29.97</v>
      </c>
      <c r="O14" s="39">
        <f t="shared" si="13"/>
        <v>29.97</v>
      </c>
    </row>
    <row r="15" spans="1:15" ht="43.2">
      <c r="A15" s="20">
        <v>5</v>
      </c>
      <c r="B15" s="36" t="s">
        <v>33</v>
      </c>
      <c r="C15" s="37" t="s">
        <v>40</v>
      </c>
      <c r="D15" s="31">
        <v>1</v>
      </c>
      <c r="E15" s="35">
        <v>105.43</v>
      </c>
      <c r="F15" s="35">
        <v>119</v>
      </c>
      <c r="G15" s="35">
        <v>112</v>
      </c>
      <c r="H15" s="21">
        <v>3</v>
      </c>
      <c r="I15" s="22">
        <f t="shared" si="7"/>
        <v>112.14333333333333</v>
      </c>
      <c r="J15" s="23">
        <f t="shared" si="8"/>
        <v>6.7861353754059621</v>
      </c>
      <c r="K15" s="24">
        <f t="shared" si="9"/>
        <v>6.0513052124417821E-2</v>
      </c>
      <c r="L15" s="25">
        <f t="shared" si="10"/>
        <v>112.14333333333333</v>
      </c>
      <c r="M15" s="26">
        <f t="shared" si="11"/>
        <v>112.14333333333333</v>
      </c>
      <c r="N15" s="27">
        <f t="shared" si="12"/>
        <v>112.14</v>
      </c>
      <c r="O15" s="39">
        <f t="shared" si="13"/>
        <v>112.14</v>
      </c>
    </row>
    <row r="16" spans="1:15" ht="28.8">
      <c r="A16" s="20">
        <v>6</v>
      </c>
      <c r="B16" s="36" t="s">
        <v>34</v>
      </c>
      <c r="C16" s="37" t="s">
        <v>40</v>
      </c>
      <c r="D16" s="31">
        <v>1</v>
      </c>
      <c r="E16" s="35">
        <v>412</v>
      </c>
      <c r="F16" s="35">
        <v>288</v>
      </c>
      <c r="G16" s="35">
        <v>259</v>
      </c>
      <c r="H16" s="21">
        <v>3</v>
      </c>
      <c r="I16" s="22">
        <f t="shared" si="7"/>
        <v>319.66666666666669</v>
      </c>
      <c r="J16" s="23">
        <f t="shared" si="8"/>
        <v>81.267049493219218</v>
      </c>
      <c r="K16" s="24">
        <f t="shared" si="9"/>
        <v>0.25422434669411642</v>
      </c>
      <c r="L16" s="25">
        <f t="shared" si="10"/>
        <v>319.66666666666663</v>
      </c>
      <c r="M16" s="26">
        <f t="shared" si="11"/>
        <v>319.66666666666663</v>
      </c>
      <c r="N16" s="27">
        <f t="shared" si="12"/>
        <v>319.67</v>
      </c>
      <c r="O16" s="39">
        <f t="shared" si="13"/>
        <v>319.67</v>
      </c>
    </row>
    <row r="17" spans="1:15" ht="28.8">
      <c r="A17" s="20">
        <v>7</v>
      </c>
      <c r="B17" s="36" t="s">
        <v>35</v>
      </c>
      <c r="C17" s="37" t="s">
        <v>40</v>
      </c>
      <c r="D17" s="31">
        <v>1</v>
      </c>
      <c r="E17" s="35">
        <v>105.24</v>
      </c>
      <c r="F17" s="35">
        <v>99.99</v>
      </c>
      <c r="G17" s="35">
        <v>93</v>
      </c>
      <c r="H17" s="21">
        <v>3</v>
      </c>
      <c r="I17" s="22">
        <f t="shared" si="7"/>
        <v>99.410000000000011</v>
      </c>
      <c r="J17" s="23">
        <f t="shared" si="8"/>
        <v>6.1405781486759858</v>
      </c>
      <c r="K17" s="24">
        <f t="shared" si="9"/>
        <v>6.17702258190925E-2</v>
      </c>
      <c r="L17" s="25">
        <f t="shared" si="10"/>
        <v>99.41</v>
      </c>
      <c r="M17" s="26">
        <f t="shared" si="11"/>
        <v>99.41</v>
      </c>
      <c r="N17" s="27">
        <f t="shared" si="12"/>
        <v>99.41</v>
      </c>
      <c r="O17" s="39">
        <f t="shared" si="13"/>
        <v>99.41</v>
      </c>
    </row>
    <row r="18" spans="1:15" ht="28.8">
      <c r="A18" s="20">
        <v>8</v>
      </c>
      <c r="B18" s="36" t="s">
        <v>36</v>
      </c>
      <c r="C18" s="37" t="s">
        <v>41</v>
      </c>
      <c r="D18" s="31">
        <v>1</v>
      </c>
      <c r="E18" s="35">
        <v>145</v>
      </c>
      <c r="F18" s="35">
        <v>146.30000000000001</v>
      </c>
      <c r="G18" s="35">
        <v>175</v>
      </c>
      <c r="H18" s="21">
        <v>3</v>
      </c>
      <c r="I18" s="22">
        <f t="shared" si="7"/>
        <v>155.43333333333334</v>
      </c>
      <c r="J18" s="23">
        <f t="shared" si="8"/>
        <v>16.957692453082515</v>
      </c>
      <c r="K18" s="24">
        <f t="shared" si="9"/>
        <v>0.10909945820126002</v>
      </c>
      <c r="L18" s="25">
        <f t="shared" si="10"/>
        <v>155.43333333333334</v>
      </c>
      <c r="M18" s="26">
        <f t="shared" si="11"/>
        <v>155.43333333333334</v>
      </c>
      <c r="N18" s="27">
        <f t="shared" si="12"/>
        <v>155.43</v>
      </c>
      <c r="O18" s="39">
        <f t="shared" si="13"/>
        <v>155.43</v>
      </c>
    </row>
    <row r="19" spans="1:15" ht="28.8">
      <c r="A19" s="20">
        <v>9</v>
      </c>
      <c r="B19" s="36" t="s">
        <v>50</v>
      </c>
      <c r="C19" s="37" t="s">
        <v>40</v>
      </c>
      <c r="D19" s="31">
        <v>1</v>
      </c>
      <c r="E19" s="35">
        <v>25</v>
      </c>
      <c r="F19" s="35">
        <v>19.649999999999999</v>
      </c>
      <c r="G19" s="35">
        <v>15.4</v>
      </c>
      <c r="H19" s="21">
        <v>3</v>
      </c>
      <c r="I19" s="22">
        <f t="shared" si="7"/>
        <v>20.016666666666666</v>
      </c>
      <c r="J19" s="23">
        <f t="shared" si="8"/>
        <v>4.8104920053289115</v>
      </c>
      <c r="K19" s="24">
        <f t="shared" si="9"/>
        <v>0.2403243299914527</v>
      </c>
      <c r="L19" s="25">
        <f t="shared" si="10"/>
        <v>20.016666666666666</v>
      </c>
      <c r="M19" s="26">
        <f t="shared" si="11"/>
        <v>20.016666666666666</v>
      </c>
      <c r="N19" s="27">
        <f t="shared" si="12"/>
        <v>20.02</v>
      </c>
      <c r="O19" s="39">
        <f t="shared" si="13"/>
        <v>20.02</v>
      </c>
    </row>
    <row r="20" spans="1:15" ht="24">
      <c r="A20" s="20">
        <v>10</v>
      </c>
      <c r="B20" s="36" t="s">
        <v>48</v>
      </c>
      <c r="C20" s="37" t="s">
        <v>40</v>
      </c>
      <c r="D20" s="31">
        <v>1</v>
      </c>
      <c r="E20" s="35">
        <v>326</v>
      </c>
      <c r="F20" s="35">
        <v>345</v>
      </c>
      <c r="G20" s="35">
        <v>373</v>
      </c>
      <c r="H20" s="21">
        <v>3</v>
      </c>
      <c r="I20" s="22">
        <f t="shared" si="7"/>
        <v>348</v>
      </c>
      <c r="J20" s="23">
        <f t="shared" si="8"/>
        <v>23.643180835073778</v>
      </c>
      <c r="K20" s="24">
        <f t="shared" si="9"/>
        <v>6.7940174813430398E-2</v>
      </c>
      <c r="L20" s="25">
        <f t="shared" si="10"/>
        <v>348</v>
      </c>
      <c r="M20" s="26">
        <f t="shared" si="11"/>
        <v>348</v>
      </c>
      <c r="N20" s="27">
        <f t="shared" si="12"/>
        <v>348</v>
      </c>
      <c r="O20" s="39">
        <f t="shared" si="13"/>
        <v>348</v>
      </c>
    </row>
    <row r="21" spans="1:15" ht="24">
      <c r="A21" s="20">
        <v>11</v>
      </c>
      <c r="B21" s="36" t="s">
        <v>44</v>
      </c>
      <c r="C21" s="37" t="s">
        <v>40</v>
      </c>
      <c r="D21" s="31">
        <v>1</v>
      </c>
      <c r="E21" s="35">
        <v>36.9</v>
      </c>
      <c r="F21" s="35">
        <v>38.700000000000003</v>
      </c>
      <c r="G21" s="35">
        <v>39.270000000000003</v>
      </c>
      <c r="H21" s="21">
        <v>3</v>
      </c>
      <c r="I21" s="22">
        <f t="shared" si="7"/>
        <v>38.29</v>
      </c>
      <c r="J21" s="23">
        <f t="shared" si="8"/>
        <v>1.2370529495540408</v>
      </c>
      <c r="K21" s="24">
        <f t="shared" si="9"/>
        <v>3.230746799566573E-2</v>
      </c>
      <c r="L21" s="25">
        <f t="shared" si="10"/>
        <v>38.29</v>
      </c>
      <c r="M21" s="26">
        <f t="shared" si="11"/>
        <v>38.29</v>
      </c>
      <c r="N21" s="27">
        <f t="shared" si="12"/>
        <v>38.29</v>
      </c>
      <c r="O21" s="39">
        <f t="shared" si="13"/>
        <v>38.29</v>
      </c>
    </row>
    <row r="22" spans="1:15" ht="24">
      <c r="A22" s="20">
        <v>12</v>
      </c>
      <c r="B22" s="36" t="s">
        <v>45</v>
      </c>
      <c r="C22" s="37" t="s">
        <v>40</v>
      </c>
      <c r="D22" s="31">
        <v>1</v>
      </c>
      <c r="E22" s="35">
        <v>1.6</v>
      </c>
      <c r="F22" s="35">
        <v>1.5</v>
      </c>
      <c r="G22" s="35">
        <v>2.0499999999999998</v>
      </c>
      <c r="H22" s="21">
        <v>3</v>
      </c>
      <c r="I22" s="22">
        <f t="shared" si="7"/>
        <v>1.7166666666666668</v>
      </c>
      <c r="J22" s="23">
        <f t="shared" si="8"/>
        <v>0.29297326385411443</v>
      </c>
      <c r="K22" s="24">
        <f t="shared" si="9"/>
        <v>0.1706640371965715</v>
      </c>
      <c r="L22" s="25">
        <f t="shared" si="10"/>
        <v>1.7166666666666668</v>
      </c>
      <c r="M22" s="26">
        <f t="shared" si="11"/>
        <v>1.7166666666666668</v>
      </c>
      <c r="N22" s="27">
        <f t="shared" si="12"/>
        <v>1.72</v>
      </c>
      <c r="O22" s="39">
        <f t="shared" si="13"/>
        <v>1.72</v>
      </c>
    </row>
    <row r="23" spans="1:15" ht="24">
      <c r="A23" s="20">
        <v>13</v>
      </c>
      <c r="B23" s="36" t="s">
        <v>46</v>
      </c>
      <c r="C23" s="37" t="s">
        <v>40</v>
      </c>
      <c r="D23" s="31">
        <v>1</v>
      </c>
      <c r="E23" s="35">
        <v>9.1</v>
      </c>
      <c r="F23" s="35">
        <v>8.5</v>
      </c>
      <c r="G23" s="35">
        <v>9.1</v>
      </c>
      <c r="H23" s="21">
        <v>3</v>
      </c>
      <c r="I23" s="22">
        <f t="shared" si="7"/>
        <v>8.9</v>
      </c>
      <c r="J23" s="23">
        <f t="shared" si="8"/>
        <v>0.34641016151376153</v>
      </c>
      <c r="K23" s="24">
        <f t="shared" si="9"/>
        <v>3.8922490057726015E-2</v>
      </c>
      <c r="L23" s="25">
        <f t="shared" si="10"/>
        <v>8.9</v>
      </c>
      <c r="M23" s="26">
        <f t="shared" si="11"/>
        <v>8.9</v>
      </c>
      <c r="N23" s="27">
        <f t="shared" si="12"/>
        <v>8.9</v>
      </c>
      <c r="O23" s="39">
        <f t="shared" si="13"/>
        <v>8.9</v>
      </c>
    </row>
    <row r="24" spans="1:15" ht="24">
      <c r="A24" s="20">
        <v>14</v>
      </c>
      <c r="B24" s="36" t="s">
        <v>37</v>
      </c>
      <c r="C24" s="37" t="s">
        <v>42</v>
      </c>
      <c r="D24" s="31">
        <v>1</v>
      </c>
      <c r="E24" s="35">
        <v>154</v>
      </c>
      <c r="F24" s="35">
        <v>147</v>
      </c>
      <c r="G24" s="35">
        <v>125</v>
      </c>
      <c r="H24" s="21">
        <v>3</v>
      </c>
      <c r="I24" s="22">
        <f t="shared" si="7"/>
        <v>142</v>
      </c>
      <c r="J24" s="23">
        <f t="shared" si="8"/>
        <v>15.132745950421556</v>
      </c>
      <c r="K24" s="24">
        <f t="shared" si="9"/>
        <v>0.10656863345367293</v>
      </c>
      <c r="L24" s="25">
        <f t="shared" si="10"/>
        <v>142</v>
      </c>
      <c r="M24" s="26">
        <f t="shared" si="11"/>
        <v>142</v>
      </c>
      <c r="N24" s="27">
        <f t="shared" si="12"/>
        <v>142</v>
      </c>
      <c r="O24" s="39">
        <f t="shared" si="13"/>
        <v>142</v>
      </c>
    </row>
    <row r="25" spans="1:15" ht="24">
      <c r="A25" s="20">
        <v>15</v>
      </c>
      <c r="B25" s="36" t="s">
        <v>47</v>
      </c>
      <c r="C25" s="37" t="s">
        <v>42</v>
      </c>
      <c r="D25" s="31">
        <v>1</v>
      </c>
      <c r="E25" s="35">
        <v>20</v>
      </c>
      <c r="F25" s="35">
        <v>22</v>
      </c>
      <c r="G25" s="35">
        <v>17.600000000000001</v>
      </c>
      <c r="H25" s="21">
        <v>3</v>
      </c>
      <c r="I25" s="22">
        <f t="shared" si="7"/>
        <v>19.866666666666667</v>
      </c>
      <c r="J25" s="23">
        <f t="shared" si="8"/>
        <v>2.2030282189144197</v>
      </c>
      <c r="K25" s="24">
        <f t="shared" si="9"/>
        <v>0.1108906821601218</v>
      </c>
      <c r="L25" s="25">
        <f t="shared" si="10"/>
        <v>19.866666666666667</v>
      </c>
      <c r="M25" s="26">
        <f t="shared" si="11"/>
        <v>19.866666666666667</v>
      </c>
      <c r="N25" s="27">
        <f t="shared" si="12"/>
        <v>19.87</v>
      </c>
      <c r="O25" s="39">
        <f t="shared" si="13"/>
        <v>19.87</v>
      </c>
    </row>
    <row r="26" spans="1:15" ht="28.8">
      <c r="A26" s="20">
        <v>16</v>
      </c>
      <c r="B26" s="36" t="s">
        <v>38</v>
      </c>
      <c r="C26" s="37" t="s">
        <v>43</v>
      </c>
      <c r="D26" s="31">
        <v>1</v>
      </c>
      <c r="E26" s="35">
        <v>117</v>
      </c>
      <c r="F26" s="35">
        <v>154</v>
      </c>
      <c r="G26" s="35">
        <v>113</v>
      </c>
      <c r="H26" s="21">
        <v>3</v>
      </c>
      <c r="I26" s="22">
        <f t="shared" si="7"/>
        <v>128</v>
      </c>
      <c r="J26" s="23">
        <f t="shared" si="8"/>
        <v>22.605309110914629</v>
      </c>
      <c r="K26" s="24">
        <f t="shared" si="9"/>
        <v>0.17660397742902054</v>
      </c>
      <c r="L26" s="25">
        <f t="shared" si="10"/>
        <v>128</v>
      </c>
      <c r="M26" s="26">
        <f t="shared" si="11"/>
        <v>128</v>
      </c>
      <c r="N26" s="27">
        <f t="shared" si="12"/>
        <v>128</v>
      </c>
      <c r="O26" s="39">
        <f t="shared" si="13"/>
        <v>128</v>
      </c>
    </row>
    <row r="27" spans="1:15" ht="24">
      <c r="A27" s="20">
        <v>17</v>
      </c>
      <c r="B27" s="36" t="s">
        <v>51</v>
      </c>
      <c r="C27" s="37" t="s">
        <v>40</v>
      </c>
      <c r="D27" s="31">
        <v>1</v>
      </c>
      <c r="E27" s="35">
        <v>80</v>
      </c>
      <c r="F27" s="35">
        <v>90</v>
      </c>
      <c r="G27" s="35">
        <v>103</v>
      </c>
      <c r="H27" s="21">
        <v>3</v>
      </c>
      <c r="I27" s="22">
        <f t="shared" si="7"/>
        <v>91</v>
      </c>
      <c r="J27" s="23">
        <f t="shared" si="8"/>
        <v>11.532562594670797</v>
      </c>
      <c r="K27" s="24">
        <f t="shared" si="9"/>
        <v>0.12673145708429448</v>
      </c>
      <c r="L27" s="25">
        <f t="shared" si="10"/>
        <v>91</v>
      </c>
      <c r="M27" s="26">
        <f t="shared" si="11"/>
        <v>91</v>
      </c>
      <c r="N27" s="27">
        <f t="shared" si="12"/>
        <v>91</v>
      </c>
      <c r="O27" s="39">
        <f t="shared" si="13"/>
        <v>91</v>
      </c>
    </row>
    <row r="28" spans="1:15" ht="43.2">
      <c r="A28" s="20">
        <v>18</v>
      </c>
      <c r="B28" s="36" t="s">
        <v>39</v>
      </c>
      <c r="C28" s="37" t="s">
        <v>41</v>
      </c>
      <c r="D28" s="31">
        <v>1</v>
      </c>
      <c r="E28" s="35">
        <v>127</v>
      </c>
      <c r="F28" s="35">
        <v>82.49</v>
      </c>
      <c r="G28" s="35">
        <v>79</v>
      </c>
      <c r="H28" s="21">
        <v>3</v>
      </c>
      <c r="I28" s="22">
        <f t="shared" si="7"/>
        <v>96.163333333333341</v>
      </c>
      <c r="J28" s="23">
        <f t="shared" si="8"/>
        <v>26.762287520563952</v>
      </c>
      <c r="K28" s="24">
        <f t="shared" si="9"/>
        <v>0.27830033124784864</v>
      </c>
      <c r="L28" s="25">
        <f t="shared" si="10"/>
        <v>96.163333333333327</v>
      </c>
      <c r="M28" s="26">
        <f t="shared" si="11"/>
        <v>96.163333333333327</v>
      </c>
      <c r="N28" s="27">
        <f t="shared" si="12"/>
        <v>96.16</v>
      </c>
      <c r="O28" s="39">
        <f t="shared" si="13"/>
        <v>96.16</v>
      </c>
    </row>
    <row r="29" spans="1:15" ht="15.6">
      <c r="A29" s="20"/>
      <c r="B29" s="28" t="s">
        <v>18</v>
      </c>
      <c r="C29" s="29"/>
      <c r="D29" s="29"/>
      <c r="E29" s="19"/>
      <c r="F29" s="19"/>
      <c r="G29" s="19"/>
      <c r="H29" s="21"/>
      <c r="I29" s="22"/>
      <c r="J29" s="23"/>
      <c r="K29" s="24"/>
      <c r="L29" s="25"/>
      <c r="M29" s="26"/>
      <c r="N29" s="27"/>
      <c r="O29" s="27">
        <f>SUM(O11:O28)</f>
        <v>1889.33</v>
      </c>
    </row>
    <row r="30" spans="1:15">
      <c r="A30" s="3"/>
      <c r="B30" s="4"/>
      <c r="C30" s="5"/>
      <c r="D30" s="5"/>
      <c r="E30" s="6"/>
      <c r="F30" s="6"/>
      <c r="G30" s="6"/>
      <c r="H30" s="7"/>
      <c r="I30" s="8"/>
      <c r="J30" s="9"/>
      <c r="K30" s="10"/>
      <c r="L30" s="11"/>
      <c r="M30" s="12"/>
      <c r="N30" s="11"/>
      <c r="O30" s="40">
        <f>SUM(O29)</f>
        <v>1889.33</v>
      </c>
    </row>
    <row r="31" spans="1:15" ht="15.6">
      <c r="A31" s="45" t="s">
        <v>49</v>
      </c>
      <c r="B31" s="45"/>
      <c r="C31" s="45"/>
      <c r="D31" s="45"/>
      <c r="E31" s="45"/>
      <c r="F31" s="45"/>
      <c r="G31" s="45"/>
      <c r="H31" s="45"/>
      <c r="I31" s="13">
        <f>O29</f>
        <v>1889.33</v>
      </c>
      <c r="J31" s="14" t="s">
        <v>9</v>
      </c>
      <c r="K31" s="14"/>
      <c r="L31" s="14"/>
      <c r="M31" s="14"/>
      <c r="N31" s="14"/>
      <c r="O31" s="13"/>
    </row>
    <row r="33" spans="1:15" ht="15.6">
      <c r="A33" s="46" t="s">
        <v>52</v>
      </c>
      <c r="B33" s="46"/>
      <c r="C33" s="46"/>
      <c r="D33" s="46"/>
      <c r="E33" s="46"/>
      <c r="F33" s="46"/>
      <c r="G33" s="46"/>
      <c r="H33" s="46"/>
      <c r="I33" s="46"/>
      <c r="J33" s="15"/>
      <c r="K33" s="15"/>
      <c r="L33" s="15"/>
      <c r="M33" s="15"/>
      <c r="N33" s="15"/>
      <c r="O33" s="15"/>
    </row>
    <row r="34" spans="1:15" ht="15.6">
      <c r="A34" s="48" t="s">
        <v>28</v>
      </c>
      <c r="B34" s="48"/>
      <c r="C34" s="48"/>
      <c r="D34" s="16"/>
      <c r="E34" s="16"/>
      <c r="F34" s="16"/>
      <c r="G34" s="16"/>
      <c r="H34" s="16"/>
      <c r="J34" s="47"/>
      <c r="K34" s="47"/>
      <c r="L34" s="30"/>
    </row>
  </sheetData>
  <mergeCells count="21">
    <mergeCell ref="A31:H31"/>
    <mergeCell ref="A33:I33"/>
    <mergeCell ref="J34:K34"/>
    <mergeCell ref="A34:C34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  <mergeCell ref="M2:O2"/>
    <mergeCell ref="A3:O3"/>
    <mergeCell ref="A5:F5"/>
    <mergeCell ref="G5:O5"/>
    <mergeCell ref="A6:F6"/>
    <mergeCell ref="G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2026-08-03T23:55:36Z</dcterms:modified>
</cp:coreProperties>
</file>