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0 Канцтовары (Субсидия ГКПД)\"/>
    </mc:Choice>
  </mc:AlternateContent>
  <xr:revisionPtr revIDLastSave="0" documentId="13_ncr:1_{719CDF1E-C63D-4DF1-963A-A97E576B2649}"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'!$A$10:$S$21</definedName>
    <definedName name="OLE_LINK16" localSheetId="0">'Расчет цены '!#REF!</definedName>
    <definedName name="_xlnm.Print_Titles" localSheetId="0">'Расчет цены '!$8:$10</definedName>
    <definedName name="_xlnm.Print_Area" localSheetId="0">'Расчет цены '!$A$1:$N$35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3" l="1"/>
  <c r="M19" i="3"/>
  <c r="M18" i="3"/>
  <c r="M17" i="3"/>
  <c r="M16" i="3"/>
  <c r="M15" i="3"/>
  <c r="M14" i="3"/>
  <c r="M13" i="3"/>
  <c r="M12" i="3"/>
  <c r="M11" i="3"/>
  <c r="L20" i="3"/>
  <c r="N20" i="3" s="1"/>
  <c r="K20" i="3"/>
  <c r="H20" i="3"/>
  <c r="I20" i="3" s="1"/>
  <c r="J20" i="3" s="1"/>
  <c r="L19" i="3"/>
  <c r="N19" i="3" s="1"/>
  <c r="K19" i="3"/>
  <c r="H19" i="3"/>
  <c r="I19" i="3" s="1"/>
  <c r="J19" i="3" s="1"/>
  <c r="L18" i="3"/>
  <c r="N18" i="3" s="1"/>
  <c r="K18" i="3"/>
  <c r="H18" i="3"/>
  <c r="I18" i="3" s="1"/>
  <c r="J18" i="3" s="1"/>
  <c r="L17" i="3"/>
  <c r="N17" i="3" s="1"/>
  <c r="K17" i="3"/>
  <c r="H17" i="3"/>
  <c r="I17" i="3" s="1"/>
  <c r="J17" i="3" s="1"/>
  <c r="L16" i="3"/>
  <c r="N16" i="3" s="1"/>
  <c r="K16" i="3"/>
  <c r="H16" i="3"/>
  <c r="I16" i="3" s="1"/>
  <c r="J16" i="3" s="1"/>
  <c r="N15" i="3"/>
  <c r="L15" i="3"/>
  <c r="K15" i="3"/>
  <c r="I15" i="3"/>
  <c r="J15" i="3" s="1"/>
  <c r="H15" i="3"/>
  <c r="L14" i="3"/>
  <c r="N14" i="3" s="1"/>
  <c r="K14" i="3"/>
  <c r="H14" i="3"/>
  <c r="I14" i="3" s="1"/>
  <c r="J14" i="3" s="1"/>
  <c r="L13" i="3"/>
  <c r="N13" i="3" s="1"/>
  <c r="K13" i="3"/>
  <c r="H13" i="3"/>
  <c r="I13" i="3" s="1"/>
  <c r="J13" i="3" s="1"/>
  <c r="L12" i="3"/>
  <c r="N12" i="3" s="1"/>
  <c r="K12" i="3"/>
  <c r="H12" i="3"/>
  <c r="I12" i="3" s="1"/>
  <c r="J12" i="3" s="1"/>
  <c r="L11" i="3"/>
  <c r="K11" i="3"/>
  <c r="H11" i="3"/>
  <c r="I11" i="3" s="1"/>
  <c r="J11" i="3" s="1"/>
  <c r="N11" i="3" l="1"/>
  <c r="N21" i="3" s="1"/>
  <c r="E23" i="3" s="1"/>
</calcChain>
</file>

<file path=xl/sharedStrings.xml><?xml version="1.0" encoding="utf-8"?>
<sst xmlns="http://schemas.openxmlformats.org/spreadsheetml/2006/main" count="49" uniqueCount="41">
  <si>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</si>
  <si>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</si>
  <si>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</si>
  <si>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</si>
  <si>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</si>
  <si>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</si>
  <si>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</si>
  <si>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</si>
  <si>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</si>
  <si>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</si>
  <si>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</si>
  <si>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</si>
  <si>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</si>
  <si>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</si>
  <si>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</si>
  <si>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</si>
  <si>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</si>
  <si>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</si>
  <si>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</si>
  <si>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</si>
  <si>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</si>
  <si>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</si>
  <si>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</si>
  <si>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</si>
  <si>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</si>
  <si>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(средняя цена) (руб.)</t>
  </si>
  <si>
    <t>Начальная (максимальная) цена договора на поставку канцелярских товаров для помещения "группа кратковременного пребывания детей" РГУ имени С.А. Есенина, расположенного по адресу: г.Рязань, ул. Свободы, д.46  определена на основе средней цены 3-х коммерческих предложений методом анализа рынка (всего запрошено 3 коммерческих предложений)</t>
  </si>
  <si>
    <t>Поставка канцелярских товаров для помещения "группа кратковременного пребывания детей" РГУ имени С.А. Есенина, расположенного по адресу: г.Рязань, ул. Свободы, д.46.</t>
  </si>
  <si>
    <t>Маркеры точечные, 8 наборов</t>
  </si>
  <si>
    <t>Пластилин для детского творчества, 15 наборов</t>
  </si>
  <si>
    <t>(Тридцать тысяч двадцать шесть) рублей 67 копеек</t>
  </si>
  <si>
    <t>Карандаш цветной в твердой оболочке, 20 наборов</t>
  </si>
  <si>
    <t>Альбом для рисовани, 45 шт</t>
  </si>
  <si>
    <t>Бумага цветная для творчества, 30 шт</t>
  </si>
  <si>
    <t>Ножницы канцелярские, 10 шт</t>
  </si>
  <si>
    <t>Клей канцелярский, 60 шт</t>
  </si>
  <si>
    <t>Краска для рисования, 10 упаковок</t>
  </si>
  <si>
    <t>Краска для рисования, 10 наборов</t>
  </si>
  <si>
    <t>шт</t>
  </si>
  <si>
    <t>набор</t>
  </si>
  <si>
    <t>упаковка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</si>
</sst>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sz val="12"/>
      <color theme="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9" fontId="9" fillId="0" borderId="2">
      <alignment vertical="top" wrapText="1"/>
    </xf>
  </cellStyleXfs>
  <cellXfs count="40">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0" fontId="4" fillId="0" borderId="1" xfId="0" applyFont="1" applyBorder="1" applyAlignment="1">
      <alignment vertical="center"/>
    </xf>
    <xf numFmtId="4" fontId="4" fillId="0" borderId="0" xfId="0" applyNumberFormat="1" applyFont="1"/>
    <xf numFmtId="2" fontId="1" fillId="0" borderId="1" xfId="0" applyNumberFormat="1" applyFont="1" applyBorder="1" applyAlignment="1">
      <alignment horizontal="center" vertical="top" wrapText="1"/>
    </xf>
    <xf numFmtId="0" fontId="0" fillId="0" borderId="1" xfId="0" applyBorder="1" applyAlignment="1">
      <alignment vertical="center"/>
    </xf>
    <xf numFmtId="0" fontId="4" fillId="0" borderId="0" xfId="0" applyFont="1" applyAlignment="1">
      <alignment vertical="center"/>
    </xf>
    <xf numFmtId="4" fontId="8" fillId="0" borderId="1" xfId="0" applyNumberFormat="1" applyFont="1" applyBorder="1" applyAlignment="1">
      <alignment horizontal="center" vertical="center" wrapText="1"/>
    </xf>
    <xf numFmtId="4" fontId="2" fillId="0" borderId="0" xfId="0" applyNumberFormat="1" applyFont="1"/>
    <xf numFmtId="4" fontId="11" fillId="0" borderId="0" xfId="0" applyNumberFormat="1" applyFont="1"/>
    <xf numFmtId="0" fontId="1" fillId="0" borderId="1" xfId="0" applyFont="1" applyBorder="1" applyAlignment="1">
      <alignment horizontal="center" vertical="center" wrapText="1"/>
    </xf>
    <xf numFmtId="0" fontId="4" fillId="0" borderId="3" xfId="0" applyFont="1" applyBorder="1" applyAlignment="1">
      <alignment vertical="center"/>
    </xf>
    <xf numFmtId="0" fontId="1" fillId="0" borderId="4" xfId="0" applyFont="1" applyBorder="1" applyAlignment="1">
      <alignment horizontal="center" vertical="top" wrapText="1"/>
    </xf>
    <xf numFmtId="0" fontId="1"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6"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xf>
    <xf numFmtId="4" fontId="3" fillId="0" borderId="0" xfId="0" applyNumberFormat="1" applyFont="1" applyAlignment="1">
      <alignment horizontal="left" vertical="center"/>
    </xf>
    <xf numFmtId="2" fontId="1" fillId="0" borderId="1" xfId="0" applyNumberFormat="1"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tabSelected="1" view="pageBreakPreview" topLeftCell="A8" zoomScale="85" zoomScaleNormal="85" zoomScaleSheetLayoutView="85" workbookViewId="0">
      <selection activeCell="M26" sqref="M26"/>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5" t="s">
        <v>16</v>
      </c>
      <c r="B2" s="35"/>
      <c r="C2" s="35"/>
      <c r="D2" s="35"/>
      <c r="E2" s="35"/>
      <c r="F2" s="35"/>
      <c r="G2" s="35"/>
      <c r="H2" s="35"/>
      <c r="I2" s="35"/>
      <c r="J2" s="35"/>
      <c r="K2" s="35"/>
      <c r="L2" s="35"/>
      <c r="M2" s="35"/>
      <c r="N2" s="35"/>
    </row>
    <row r="3" spans="1:19" ht="27.75" customHeight="1" x14ac:dyDescent="0.2">
      <c r="A3" s="39" t="s">
        <v>13</v>
      </c>
      <c r="B3" s="39"/>
      <c r="C3" s="39"/>
      <c r="D3" s="39"/>
      <c r="E3" s="39"/>
      <c r="F3" s="39"/>
      <c r="G3" s="39"/>
      <c r="H3" s="39"/>
      <c r="I3" s="39"/>
      <c r="J3" s="39"/>
      <c r="K3" s="39"/>
      <c r="L3" s="39"/>
      <c r="M3" s="39"/>
      <c r="N3" s="39"/>
    </row>
    <row r="4" spans="1:19" s="2" customFormat="1" ht="12.75" customHeight="1" x14ac:dyDescent="0.3">
      <c r="A4" s="24" t="s">
        <v>20</v>
      </c>
      <c r="B4" s="24"/>
      <c r="C4" s="24"/>
      <c r="D4" s="24"/>
      <c r="E4" s="24"/>
      <c r="F4" s="24"/>
      <c r="G4" s="24"/>
      <c r="H4" s="24"/>
      <c r="I4" s="24"/>
      <c r="J4" s="24"/>
      <c r="K4" s="24"/>
      <c r="L4" s="24"/>
      <c r="M4" s="24"/>
      <c r="N4" s="24"/>
      <c r="O4" s="10"/>
      <c r="P4" s="10"/>
      <c r="Q4" s="10"/>
      <c r="R4" s="11"/>
      <c r="S4" s="11"/>
    </row>
    <row r="5" spans="1:19" ht="27.75" customHeight="1" x14ac:dyDescent="0.2">
      <c r="A5" s="39" t="s">
        <v>26</v>
      </c>
      <c r="B5" s="39"/>
      <c r="C5" s="39"/>
      <c r="D5" s="39"/>
      <c r="E5" s="39"/>
      <c r="F5" s="39"/>
      <c r="G5" s="39"/>
      <c r="H5" s="39"/>
      <c r="I5" s="39"/>
      <c r="J5" s="39"/>
      <c r="K5" s="39"/>
      <c r="L5" s="39"/>
      <c r="M5" s="39"/>
      <c r="N5" s="39"/>
    </row>
    <row r="6" spans="1:19" ht="61.15" customHeight="1" x14ac:dyDescent="0.25">
      <c r="A6" s="36" t="s">
        <v>21</v>
      </c>
      <c r="B6" s="36"/>
      <c r="C6" s="36"/>
      <c r="D6" s="36"/>
      <c r="E6" s="36"/>
      <c r="F6" s="36"/>
      <c r="G6" s="36"/>
      <c r="H6" s="36"/>
      <c r="I6" s="36"/>
      <c r="J6" s="36"/>
      <c r="K6" s="36"/>
      <c r="L6" s="36"/>
      <c r="M6" s="36"/>
      <c r="N6" s="36"/>
    </row>
    <row r="7" spans="1:19" ht="22.5" customHeight="1" x14ac:dyDescent="0.2">
      <c r="A7" s="37" t="s">
        <v>27</v>
      </c>
      <c r="B7" s="37"/>
      <c r="C7" s="37"/>
      <c r="D7" s="37"/>
      <c r="E7" s="37"/>
      <c r="F7" s="37"/>
      <c r="G7" s="37"/>
      <c r="H7" s="37"/>
      <c r="I7" s="37"/>
      <c r="J7" s="37"/>
      <c r="K7" s="37"/>
      <c r="L7" s="37"/>
      <c r="M7" s="37"/>
      <c r="N7" s="37"/>
    </row>
    <row r="8" spans="1:19" ht="28.5" customHeight="1" x14ac:dyDescent="0.2">
      <c r="A8" s="26"/>
      <c r="B8" s="26" t="s">
        <v>12</v>
      </c>
      <c r="C8" s="26" t="s">
        <v>0</v>
      </c>
      <c r="D8" s="26" t="s">
        <v>1</v>
      </c>
      <c r="E8" s="26" t="s">
        <v>2</v>
      </c>
      <c r="F8" s="26"/>
      <c r="G8" s="26"/>
      <c r="H8" s="38" t="s">
        <v>18</v>
      </c>
      <c r="I8" s="38"/>
      <c r="J8" s="38"/>
      <c r="K8" s="25" t="s">
        <v>5</v>
      </c>
      <c r="L8" s="25"/>
      <c r="M8" s="25"/>
      <c r="N8" s="25"/>
    </row>
    <row r="9" spans="1:19" ht="72" customHeight="1" x14ac:dyDescent="0.2">
      <c r="A9" s="26"/>
      <c r="B9" s="26"/>
      <c r="C9" s="26"/>
      <c r="D9" s="26"/>
      <c r="E9" s="26" t="s">
        <v>6</v>
      </c>
      <c r="F9" s="26" t="s">
        <v>7</v>
      </c>
      <c r="G9" s="26" t="s">
        <v>8</v>
      </c>
      <c r="H9" s="25" t="s">
        <v>3</v>
      </c>
      <c r="I9" s="6" t="s">
        <v>9</v>
      </c>
      <c r="J9" s="6" t="s">
        <v>10</v>
      </c>
      <c r="K9" s="29" t="s">
        <v>17</v>
      </c>
      <c r="L9" s="31" t="s">
        <v>4</v>
      </c>
      <c r="M9" s="25" t="s">
        <v>25</v>
      </c>
      <c r="N9" s="25" t="s">
        <v>19</v>
      </c>
    </row>
    <row r="10" spans="1:19" ht="39" customHeight="1" x14ac:dyDescent="0.2">
      <c r="A10" s="27"/>
      <c r="B10" s="27"/>
      <c r="C10" s="27"/>
      <c r="D10" s="27"/>
      <c r="E10" s="27"/>
      <c r="F10" s="27"/>
      <c r="G10" s="27"/>
      <c r="H10" s="28"/>
      <c r="I10" s="14"/>
      <c r="J10" s="14"/>
      <c r="K10" s="30"/>
      <c r="L10" s="32"/>
      <c r="M10" s="28"/>
      <c r="N10" s="28"/>
    </row>
    <row r="11" spans="1:19" ht="39" customHeight="1" x14ac:dyDescent="0.2">
      <c r="A11" s="15">
        <v>1</v>
      </c>
      <c r="B11" s="16" t="s">
        <v>28</v>
      </c>
      <c r="C11" s="18" t="s">
        <v>39</v>
      </c>
      <c r="D11" s="17">
        <v>8</v>
      </c>
      <c r="E11" s="19">
        <v>1543.5</v>
      </c>
      <c r="F11" s="19">
        <v>1400</v>
      </c>
      <c r="G11" s="19">
        <v>1470</v>
      </c>
      <c r="H11" s="19">
        <f t="shared" ref="H11" si="0">AVERAGE(E11:G11)</f>
        <v>1471.1666666666667</v>
      </c>
      <c r="I11" s="19">
        <f t="shared" ref="I11" si="1">SQRT(((SUM((POWER(E11-H11,2)),(POWER(F11-H11,2)),(POWER(G11-H11,2)))/(COLUMNS(E11:G11)-1))))</f>
        <v>71.757113468514973</v>
      </c>
      <c r="J11" s="19">
        <f t="shared" ref="J11" si="2">I11/H11*100</f>
        <v>4.8775652068776463</v>
      </c>
      <c r="K11" s="20">
        <f t="shared" ref="K11" si="3">((D11/3)*(SUM(E11:G11)))</f>
        <v>11769.333333333332</v>
      </c>
      <c r="L11" s="19">
        <f t="shared" ref="L11" si="4">AVERAGE(E11:G11)</f>
        <v>1471.1666666666667</v>
      </c>
      <c r="M11" s="21">
        <f>MIN(E11:G11)</f>
        <v>1400</v>
      </c>
      <c r="N11" s="3">
        <f t="shared" ref="N11" si="5">M11*D11</f>
        <v>11200</v>
      </c>
    </row>
    <row r="12" spans="1:19" ht="39" customHeight="1" x14ac:dyDescent="0.2">
      <c r="A12" s="15">
        <v>2</v>
      </c>
      <c r="B12" s="16" t="s">
        <v>31</v>
      </c>
      <c r="C12" s="18" t="s">
        <v>39</v>
      </c>
      <c r="D12" s="17">
        <v>20</v>
      </c>
      <c r="E12" s="19">
        <v>59.17</v>
      </c>
      <c r="F12" s="19">
        <v>53.67</v>
      </c>
      <c r="G12" s="19">
        <v>56.35</v>
      </c>
      <c r="H12" s="19">
        <f t="shared" ref="H12:H20" si="6">AVERAGE(E12:G12)</f>
        <v>56.396666666666668</v>
      </c>
      <c r="I12" s="19">
        <f t="shared" ref="I12:I20" si="7">SQRT(((SUM((POWER(E12-H12,2)),(POWER(F12-H12,2)),(POWER(G12-H12,2)))/(COLUMNS(E12:G12)-1))))</f>
        <v>2.7502969536639736</v>
      </c>
      <c r="J12" s="19">
        <f t="shared" ref="J12:J20" si="8">I12/H12*100</f>
        <v>4.8767012595259303</v>
      </c>
      <c r="K12" s="20">
        <f t="shared" ref="K12:K20" si="9">((D12/3)*(SUM(E12:G12)))</f>
        <v>1127.9333333333334</v>
      </c>
      <c r="L12" s="19">
        <f t="shared" ref="L12:L20" si="10">AVERAGE(E12:G12)</f>
        <v>56.396666666666668</v>
      </c>
      <c r="M12" s="21">
        <f t="shared" ref="M12:M20" si="11">MIN(E12:G12)</f>
        <v>53.67</v>
      </c>
      <c r="N12" s="3">
        <f t="shared" ref="N12:N20" si="12">M12*D12</f>
        <v>1073.4000000000001</v>
      </c>
    </row>
    <row r="13" spans="1:19" ht="39" customHeight="1" x14ac:dyDescent="0.2">
      <c r="A13" s="15">
        <v>3</v>
      </c>
      <c r="B13" s="16" t="s">
        <v>32</v>
      </c>
      <c r="C13" s="18" t="s">
        <v>38</v>
      </c>
      <c r="D13" s="17">
        <v>45</v>
      </c>
      <c r="E13" s="19">
        <v>145.47</v>
      </c>
      <c r="F13" s="19">
        <v>131.94</v>
      </c>
      <c r="G13" s="19">
        <v>138.54</v>
      </c>
      <c r="H13" s="19">
        <f t="shared" si="6"/>
        <v>138.64999999999998</v>
      </c>
      <c r="I13" s="19">
        <f t="shared" si="7"/>
        <v>6.7656706984599841</v>
      </c>
      <c r="J13" s="19">
        <f t="shared" si="8"/>
        <v>4.8796759455174792</v>
      </c>
      <c r="K13" s="20">
        <f t="shared" si="9"/>
        <v>6239.2499999999991</v>
      </c>
      <c r="L13" s="19">
        <f t="shared" si="10"/>
        <v>138.64999999999998</v>
      </c>
      <c r="M13" s="21">
        <f t="shared" si="11"/>
        <v>131.94</v>
      </c>
      <c r="N13" s="3">
        <f t="shared" si="12"/>
        <v>5937.3</v>
      </c>
    </row>
    <row r="14" spans="1:19" ht="39" customHeight="1" x14ac:dyDescent="0.2">
      <c r="A14" s="15">
        <v>4</v>
      </c>
      <c r="B14" s="16" t="s">
        <v>33</v>
      </c>
      <c r="C14" s="18" t="s">
        <v>38</v>
      </c>
      <c r="D14" s="17">
        <v>30</v>
      </c>
      <c r="E14" s="19">
        <v>107.43</v>
      </c>
      <c r="F14" s="19">
        <v>97.44</v>
      </c>
      <c r="G14" s="19">
        <v>102.31</v>
      </c>
      <c r="H14" s="19">
        <f t="shared" si="6"/>
        <v>102.39333333333333</v>
      </c>
      <c r="I14" s="19">
        <f t="shared" si="7"/>
        <v>4.995521327482586</v>
      </c>
      <c r="J14" s="19">
        <f t="shared" si="8"/>
        <v>4.8787564237410503</v>
      </c>
      <c r="K14" s="20">
        <f t="shared" si="9"/>
        <v>3071.8</v>
      </c>
      <c r="L14" s="19">
        <f t="shared" si="10"/>
        <v>102.39333333333333</v>
      </c>
      <c r="M14" s="21">
        <f t="shared" si="11"/>
        <v>97.44</v>
      </c>
      <c r="N14" s="3">
        <f t="shared" si="12"/>
        <v>2923.2</v>
      </c>
    </row>
    <row r="15" spans="1:19" ht="39" customHeight="1" x14ac:dyDescent="0.2">
      <c r="A15" s="15">
        <v>5</v>
      </c>
      <c r="B15" s="16" t="s">
        <v>34</v>
      </c>
      <c r="C15" s="18" t="s">
        <v>38</v>
      </c>
      <c r="D15" s="17">
        <v>10</v>
      </c>
      <c r="E15" s="19">
        <v>95.47</v>
      </c>
      <c r="F15" s="19">
        <v>86.59</v>
      </c>
      <c r="G15" s="19">
        <v>90.92</v>
      </c>
      <c r="H15" s="19">
        <f t="shared" si="6"/>
        <v>90.993333333333339</v>
      </c>
      <c r="I15" s="19">
        <f t="shared" si="7"/>
        <v>4.4404541809744318</v>
      </c>
      <c r="J15" s="19">
        <f t="shared" si="8"/>
        <v>4.879977486600958</v>
      </c>
      <c r="K15" s="20">
        <f t="shared" si="9"/>
        <v>909.93333333333339</v>
      </c>
      <c r="L15" s="19">
        <f t="shared" si="10"/>
        <v>90.993333333333339</v>
      </c>
      <c r="M15" s="21">
        <f t="shared" si="11"/>
        <v>86.59</v>
      </c>
      <c r="N15" s="3">
        <f t="shared" si="12"/>
        <v>865.90000000000009</v>
      </c>
    </row>
    <row r="16" spans="1:19" ht="39" customHeight="1" x14ac:dyDescent="0.2">
      <c r="A16" s="15">
        <v>6</v>
      </c>
      <c r="B16" s="16" t="s">
        <v>35</v>
      </c>
      <c r="C16" s="18" t="s">
        <v>38</v>
      </c>
      <c r="D16" s="17">
        <v>60</v>
      </c>
      <c r="E16" s="19">
        <v>125.32</v>
      </c>
      <c r="F16" s="19">
        <v>113.67</v>
      </c>
      <c r="G16" s="19">
        <v>119.35</v>
      </c>
      <c r="H16" s="19">
        <f t="shared" si="6"/>
        <v>119.44666666666667</v>
      </c>
      <c r="I16" s="19">
        <f t="shared" si="7"/>
        <v>5.8256015426162886</v>
      </c>
      <c r="J16" s="19">
        <f t="shared" si="8"/>
        <v>4.8771570653147478</v>
      </c>
      <c r="K16" s="20">
        <f t="shared" si="9"/>
        <v>7166.8000000000011</v>
      </c>
      <c r="L16" s="19">
        <f t="shared" si="10"/>
        <v>119.44666666666667</v>
      </c>
      <c r="M16" s="21">
        <f t="shared" si="11"/>
        <v>113.67</v>
      </c>
      <c r="N16" s="3">
        <f t="shared" si="12"/>
        <v>6820.2</v>
      </c>
    </row>
    <row r="17" spans="1:19" ht="39" customHeight="1" x14ac:dyDescent="0.2">
      <c r="A17" s="15">
        <v>7</v>
      </c>
      <c r="B17" s="16" t="s">
        <v>36</v>
      </c>
      <c r="C17" s="18" t="s">
        <v>40</v>
      </c>
      <c r="D17" s="17">
        <v>10</v>
      </c>
      <c r="E17" s="19">
        <v>343.57</v>
      </c>
      <c r="F17" s="19">
        <v>311.63</v>
      </c>
      <c r="G17" s="19">
        <v>327.20999999999998</v>
      </c>
      <c r="H17" s="19">
        <f t="shared" si="6"/>
        <v>327.47000000000003</v>
      </c>
      <c r="I17" s="19">
        <f t="shared" si="7"/>
        <v>15.971587272403452</v>
      </c>
      <c r="J17" s="19">
        <f t="shared" si="8"/>
        <v>4.877267313770254</v>
      </c>
      <c r="K17" s="20">
        <f t="shared" si="9"/>
        <v>3274.7000000000003</v>
      </c>
      <c r="L17" s="19">
        <f t="shared" si="10"/>
        <v>327.47000000000003</v>
      </c>
      <c r="M17" s="21">
        <f t="shared" si="11"/>
        <v>311.63</v>
      </c>
      <c r="N17" s="3">
        <f t="shared" si="12"/>
        <v>3116.3</v>
      </c>
    </row>
    <row r="18" spans="1:19" ht="39" customHeight="1" x14ac:dyDescent="0.2">
      <c r="A18" s="15">
        <v>8</v>
      </c>
      <c r="B18" s="16" t="s">
        <v>29</v>
      </c>
      <c r="C18" s="18" t="s">
        <v>39</v>
      </c>
      <c r="D18" s="17">
        <v>15</v>
      </c>
      <c r="E18" s="19">
        <v>84.54</v>
      </c>
      <c r="F18" s="19">
        <v>76.680000000000007</v>
      </c>
      <c r="G18" s="19">
        <v>80.510000000000005</v>
      </c>
      <c r="H18" s="19">
        <f t="shared" si="6"/>
        <v>80.576666666666668</v>
      </c>
      <c r="I18" s="19">
        <f t="shared" si="7"/>
        <v>3.9304240653310338</v>
      </c>
      <c r="J18" s="19">
        <f t="shared" si="8"/>
        <v>4.8778687775588887</v>
      </c>
      <c r="K18" s="20">
        <f t="shared" si="9"/>
        <v>1208.6500000000001</v>
      </c>
      <c r="L18" s="19">
        <f t="shared" si="10"/>
        <v>80.576666666666668</v>
      </c>
      <c r="M18" s="21">
        <f t="shared" si="11"/>
        <v>76.680000000000007</v>
      </c>
      <c r="N18" s="3">
        <f t="shared" si="12"/>
        <v>1150.2</v>
      </c>
    </row>
    <row r="19" spans="1:19" ht="39" customHeight="1" x14ac:dyDescent="0.2">
      <c r="A19" s="15">
        <v>9</v>
      </c>
      <c r="B19" s="16" t="s">
        <v>29</v>
      </c>
      <c r="C19" s="18" t="s">
        <v>39</v>
      </c>
      <c r="D19" s="17">
        <v>15</v>
      </c>
      <c r="E19" s="19">
        <v>187.76</v>
      </c>
      <c r="F19" s="19">
        <v>170.3</v>
      </c>
      <c r="G19" s="19">
        <v>178.82</v>
      </c>
      <c r="H19" s="19">
        <f t="shared" si="6"/>
        <v>178.96</v>
      </c>
      <c r="I19" s="19">
        <f t="shared" si="7"/>
        <v>8.7308418838047803</v>
      </c>
      <c r="J19" s="19">
        <f t="shared" si="8"/>
        <v>4.8786555005614556</v>
      </c>
      <c r="K19" s="20">
        <f t="shared" si="9"/>
        <v>2684.4</v>
      </c>
      <c r="L19" s="19">
        <f t="shared" si="10"/>
        <v>178.96</v>
      </c>
      <c r="M19" s="21">
        <f t="shared" si="11"/>
        <v>170.3</v>
      </c>
      <c r="N19" s="3">
        <f t="shared" si="12"/>
        <v>2554.5</v>
      </c>
    </row>
    <row r="20" spans="1:19" ht="39" customHeight="1" x14ac:dyDescent="0.2">
      <c r="A20" s="15">
        <v>10</v>
      </c>
      <c r="B20" s="16" t="s">
        <v>37</v>
      </c>
      <c r="C20" s="18" t="s">
        <v>39</v>
      </c>
      <c r="D20" s="17">
        <v>10</v>
      </c>
      <c r="E20" s="19">
        <v>80.97</v>
      </c>
      <c r="F20" s="19">
        <v>73.44</v>
      </c>
      <c r="G20" s="19">
        <v>77.11</v>
      </c>
      <c r="H20" s="19">
        <f t="shared" si="6"/>
        <v>77.173333333333332</v>
      </c>
      <c r="I20" s="19">
        <f t="shared" si="7"/>
        <v>3.7653994918644873</v>
      </c>
      <c r="J20" s="19">
        <f t="shared" si="8"/>
        <v>4.8791458515866717</v>
      </c>
      <c r="K20" s="20">
        <f t="shared" si="9"/>
        <v>771.73333333333335</v>
      </c>
      <c r="L20" s="19">
        <f t="shared" si="10"/>
        <v>77.173333333333332</v>
      </c>
      <c r="M20" s="21">
        <f t="shared" si="11"/>
        <v>73.44</v>
      </c>
      <c r="N20" s="3">
        <f t="shared" si="12"/>
        <v>734.4</v>
      </c>
    </row>
    <row r="21" spans="1:19" s="8" customFormat="1" ht="32.25" customHeight="1" x14ac:dyDescent="0.2">
      <c r="A21" s="13"/>
      <c r="B21" s="12"/>
      <c r="C21" s="7"/>
      <c r="D21" s="7"/>
      <c r="E21" s="4"/>
      <c r="F21" s="4"/>
      <c r="G21" s="4"/>
      <c r="H21" s="9"/>
      <c r="I21" s="4"/>
      <c r="J21" s="4"/>
      <c r="K21" s="23" t="s">
        <v>11</v>
      </c>
      <c r="L21" s="23"/>
      <c r="M21" s="23"/>
      <c r="N21" s="3">
        <f>SUM(N11:N20)</f>
        <v>36375.4</v>
      </c>
      <c r="R21" s="1"/>
      <c r="S21" s="1"/>
    </row>
    <row r="22" spans="1:19" x14ac:dyDescent="0.2">
      <c r="N22" s="5"/>
    </row>
    <row r="23" spans="1:19" ht="12.75" customHeight="1" x14ac:dyDescent="0.2">
      <c r="A23" s="33" t="s">
        <v>15</v>
      </c>
      <c r="B23" s="33"/>
      <c r="C23" s="33"/>
      <c r="D23" s="33"/>
      <c r="E23" s="34">
        <f>N21</f>
        <v>36375.4</v>
      </c>
      <c r="F23" s="22" t="s">
        <v>30</v>
      </c>
      <c r="G23" s="22"/>
      <c r="H23" s="22"/>
      <c r="I23" s="22"/>
      <c r="J23" s="22"/>
      <c r="K23" s="22"/>
      <c r="L23" s="22"/>
      <c r="M23" s="22"/>
      <c r="N23" s="22"/>
    </row>
    <row r="24" spans="1:19" ht="12.75" customHeight="1" x14ac:dyDescent="0.2">
      <c r="A24" s="33"/>
      <c r="B24" s="33"/>
      <c r="C24" s="33"/>
      <c r="D24" s="33"/>
      <c r="E24" s="34"/>
      <c r="F24" s="22"/>
      <c r="G24" s="22"/>
      <c r="H24" s="22"/>
      <c r="I24" s="22"/>
      <c r="J24" s="22"/>
      <c r="K24" s="22"/>
      <c r="L24" s="22"/>
      <c r="M24" s="22"/>
      <c r="N24" s="22"/>
    </row>
    <row r="25" spans="1:19" x14ac:dyDescent="0.2">
      <c r="B25" s="1" t="s">
        <v>14</v>
      </c>
    </row>
    <row r="28" spans="1:19" x14ac:dyDescent="0.2">
      <c r="B28" s="2"/>
    </row>
    <row r="30" spans="1:19" x14ac:dyDescent="0.2">
      <c r="B30" s="2" t="s">
        <v>22</v>
      </c>
    </row>
    <row r="31" spans="1:19" x14ac:dyDescent="0.2">
      <c r="B31" s="2"/>
    </row>
    <row r="32" spans="1:19" x14ac:dyDescent="0.2">
      <c r="B32" s="2" t="s">
        <v>23</v>
      </c>
    </row>
    <row r="34" spans="2:2" x14ac:dyDescent="0.2">
      <c r="B34" s="2" t="s">
        <v>24</v>
      </c>
    </row>
  </sheetData>
  <autoFilter ref="A10:S21" xr:uid="{00000000-0009-0000-0000-000000000000}"/>
  <mergeCells count="25">
    <mergeCell ref="A2:N2"/>
    <mergeCell ref="A6:N6"/>
    <mergeCell ref="A7:N7"/>
    <mergeCell ref="A8:A10"/>
    <mergeCell ref="B8:B10"/>
    <mergeCell ref="C8:C10"/>
    <mergeCell ref="D8:D10"/>
    <mergeCell ref="E8:G8"/>
    <mergeCell ref="H8:J8"/>
    <mergeCell ref="A3:N3"/>
    <mergeCell ref="N9:N10"/>
    <mergeCell ref="A5:N5"/>
    <mergeCell ref="F23:N24"/>
    <mergeCell ref="K21:M21"/>
    <mergeCell ref="A4:N4"/>
    <mergeCell ref="K8:N8"/>
    <mergeCell ref="G9:G10"/>
    <mergeCell ref="H9:H10"/>
    <mergeCell ref="E9:E10"/>
    <mergeCell ref="F9:F10"/>
    <mergeCell ref="K9:K10"/>
    <mergeCell ref="L9:L10"/>
    <mergeCell ref="M9:M10"/>
    <mergeCell ref="A23:D24"/>
    <mergeCell ref="E23:E24"/>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2026-05-22T06:32:22Z</cp:lastPrinted>
  <dcterms:created xsi:type="dcterms:W3CDTF">2014-01-15T18:15:09Z</dcterms:created>
  <dcterms:modified xsi:type="dcterms:W3CDTF">2026-06-10T09:40:12Z</dcterms:modified>
</cp:coreProperties>
</file>