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29040" windowHeight="15720"/>
  </bookViews>
  <sheets>
    <sheet name="НМЦК" sheetId="1" r:id="rId1"/>
    <sheet name="СмК с НЗ" sheetId="2" state="hidden" r:id="rId2"/>
  </sheets>
  <definedNames>
    <definedName name="_xlnm._FilterDatabase" localSheetId="1" hidden="1">'СмК с НЗ'!$A$10:$F$16</definedName>
    <definedName name="_xlnm.Print_Area" localSheetId="0">НМЦК!$A$1:$G$37</definedName>
    <definedName name="_xlnm.Print_Area" localSheetId="1">'СмК с НЗ'!$A$1:$F$26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E34" i="1" l="1"/>
  <c r="E35" i="1" l="1"/>
  <c r="G34" i="1"/>
  <c r="G35" i="1" s="1"/>
  <c r="C35" i="1"/>
  <c r="H11" i="2" l="1"/>
  <c r="K11" i="2" s="1"/>
  <c r="E11" i="2" s="1"/>
  <c r="F11" i="2" l="1"/>
  <c r="F12" i="2" s="1"/>
  <c r="F13" i="2" s="1"/>
</calcChain>
</file>

<file path=xl/sharedStrings.xml><?xml version="1.0" encoding="utf-8"?>
<sst xmlns="http://schemas.openxmlformats.org/spreadsheetml/2006/main" count="65" uniqueCount="65">
  <si>
    <t>Стоимость оборудования</t>
  </si>
  <si>
    <t>Пусконаладочные работы</t>
  </si>
  <si>
    <t>УТВЕРЖДАЮ:</t>
  </si>
  <si>
    <t xml:space="preserve">Заместитель директора </t>
  </si>
  <si>
    <t>Индекс фактической инфляции</t>
  </si>
  <si>
    <t xml:space="preserve">Всего </t>
  </si>
  <si>
    <t>1</t>
  </si>
  <si>
    <t>2</t>
  </si>
  <si>
    <t>3</t>
  </si>
  <si>
    <t>4</t>
  </si>
  <si>
    <t>5</t>
  </si>
  <si>
    <t>6</t>
  </si>
  <si>
    <t>Проект сметы контракта</t>
  </si>
  <si>
    <t>Стоимость по ЛСР</t>
  </si>
  <si>
    <t>Коэф-т фактической инфляции</t>
  </si>
  <si>
    <t>Коэф-т прогнозной инфляции (дефлятор)</t>
  </si>
  <si>
    <t>Стоимость по ЛСР х К-т</t>
  </si>
  <si>
    <t>гр.7 х гр.8 х гр.9</t>
  </si>
  <si>
    <t>Реставрация произведений монументальной живописи</t>
  </si>
  <si>
    <t>№ пп</t>
  </si>
  <si>
    <t>Наименование конструктивных решений (элементов), 
комплексов (видов) работ</t>
  </si>
  <si>
    <t>Ед. 
изм.</t>
  </si>
  <si>
    <t>Кол-во 
(объем работ)</t>
  </si>
  <si>
    <t>Цена, руб</t>
  </si>
  <si>
    <t>на единицу  
измерения</t>
  </si>
  <si>
    <t>всего</t>
  </si>
  <si>
    <t>Итого :</t>
  </si>
  <si>
    <t>Начальная (максимальная) цена контракта без НДС</t>
  </si>
  <si>
    <t>Начальная (максимальная) цена контракта с НДС</t>
  </si>
  <si>
    <t>Объект</t>
  </si>
  <si>
    <t xml:space="preserve">Реставрация произведений монументальной живописи на объекте культурного наследия федерального значения "Комплекс Троицкого (Уйского) собора", 1754 г. </t>
  </si>
  <si>
    <t>(наименование объекта)</t>
  </si>
  <si>
    <t>Заместитель директора Департамента государственной охраны культурного наследия Минкультуры России 
(по доверенности №20-43 «Д» от 10.01.2022 г.)</t>
  </si>
  <si>
    <t>Государственный 
заказчик:</t>
  </si>
  <si>
    <t>(подпись)</t>
  </si>
  <si>
    <t>(расшифровка подписи)</t>
  </si>
  <si>
    <t>(должность)</t>
  </si>
  <si>
    <t>О.М. Багаев</t>
  </si>
  <si>
    <t>НДС</t>
  </si>
  <si>
    <t>РАСЧЕТ НАЧАЛЬНОЙ (МАКСИМАЛЬНОЙ) ЦЕНЫ КОНТРАКТА</t>
  </si>
  <si>
    <t>Резерв средств на непредвиденные расходы -2 %</t>
  </si>
  <si>
    <t>Стоимость работ в ценах на дату формирования начальной (максимальной) цены контракта, руб.</t>
  </si>
  <si>
    <t>Начальная (максимальная) цена контракта с учетом индекса прогнозной инфляции на период выполнения работ, руб.</t>
  </si>
  <si>
    <t>Наименование работ и затрат</t>
  </si>
  <si>
    <t>Сметная стоимость в руб.</t>
  </si>
  <si>
    <t>________________ А.А. Мальченков</t>
  </si>
  <si>
    <t>Реставрационные работы</t>
  </si>
  <si>
    <t>Сопутствующие работы</t>
  </si>
  <si>
    <t>Авторский надзор 0,2%, 
в т.ч. научное руководство</t>
  </si>
  <si>
    <t>МР 421/пр п.173
АН и НР от итогов гл.1-9 гр.8 ССР
НР учтено в сметах на ПИР по РНиП К=1,2</t>
  </si>
  <si>
    <t>Итого</t>
  </si>
  <si>
    <t>Справочно:</t>
  </si>
  <si>
    <t>В расчете начальной (максимальной) цены контракта применен иной метод.</t>
  </si>
  <si>
    <t>Временные здания и сооружения</t>
  </si>
  <si>
    <t>«_____» ________________2026 г.</t>
  </si>
  <si>
    <t>Департамента управления делами и</t>
  </si>
  <si>
    <t>цифровой трансформации Минкультуры России</t>
  </si>
  <si>
    <t xml:space="preserve">Возмещение затрат по оплате НДС  - 22% </t>
  </si>
  <si>
    <t>Удорожание работ в зимнее время 1,41%</t>
  </si>
  <si>
    <t xml:space="preserve"> </t>
  </si>
  <si>
    <t>Индекс прогнозный инфляции на период выполнения работ</t>
  </si>
  <si>
    <r>
      <rPr>
        <b/>
        <sz val="16"/>
        <rFont val="Times New Roman"/>
        <family val="1"/>
        <charset val="204"/>
      </rPr>
      <t>Реставрационные работы</t>
    </r>
    <r>
      <rPr>
        <sz val="16"/>
        <rFont val="Times New Roman"/>
        <family val="1"/>
        <charset val="204"/>
      </rPr>
      <t xml:space="preserve"> - коэффициенты изменения стоимости реставрационных работ от уровня 1984 года уровню цен 2001 года приказ Минстроя РФ от 4 августа 2020 г. N 421  Кзп=15,39, Кмат=77,64; индексы перехода в текущие цены Письмо Минстроя России от 16.07.2025 года № 41280-ИФ/09, прил.1 Рязанская область 3 квартал 2025 года по  категории "Прочие" Кзп=37,16  Кмат=9,3</t>
    </r>
  </si>
  <si>
    <r>
      <rPr>
        <b/>
        <sz val="16"/>
        <rFont val="Times New Roman"/>
        <family val="1"/>
        <charset val="204"/>
      </rPr>
      <t>Сопутствующие работы</t>
    </r>
    <r>
      <rPr>
        <sz val="16"/>
        <rFont val="Times New Roman"/>
        <family val="1"/>
        <charset val="204"/>
      </rPr>
      <t xml:space="preserve"> - индексы перехода в текущие цены Письмо Минстроя России от 16.07.2025 года № 41280-ИФ/09, прил.1 Рязанская область 3 квартал 2025 года по  категории "Прочие" Кзп=37,16  Кмат=9,3  Кэ.м.=12,75; Письмо Минстроя России от 01.08.2025 года № 45276-ИФ/09, прил.3 "Объекты непроизводственного назначения" Коборуд=5,91</t>
    </r>
  </si>
  <si>
    <t>Иные прочие работы и затраты
(Разработка рабочей документации)</t>
  </si>
  <si>
    <r>
      <rPr>
        <b/>
        <sz val="18"/>
        <rFont val="Times New Roman"/>
        <family val="1"/>
        <charset val="204"/>
      </rPr>
      <t>Предмет закупки:</t>
    </r>
    <r>
      <rPr>
        <sz val="18"/>
        <rFont val="Times New Roman"/>
        <family val="1"/>
        <charset val="204"/>
      </rPr>
      <t xml:space="preserve"> осуществление научного руководства и авторского надзора за проведением реставрационных работ и работ по приспособлению к современному использованию на объекте культурного наследия федерального значения «Старая Татарская мечеть», 1476 г., расположенного по адресу: Рязанская область, г. Касимов, пл. Победы, д. 9а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</si>
</sst>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_-;\-* #,##0.00_-;_-* &quot;-&quot;??_-;_-@_-"/>
    <numFmt numFmtId="165" formatCode="_-* #,##0\ _₽_-;\-* #,##0\ _₽_-;_-* &quot;-&quot;??\ _₽_-;_-@_-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8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/>
    <xf numFmtId="4" fontId="5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4" fontId="5" fillId="2" borderId="1" xfId="1" applyNumberFormat="1" applyFont="1" applyFill="1" applyBorder="1" applyAlignment="1" applyProtection="1">
      <alignment horizontal="right" vertical="center" wrapText="1" shrinkToFit="1"/>
      <protection locked="0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9" fontId="5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5" xfId="1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6" xfId="1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center"/>
    </xf>
    <xf numFmtId="0" fontId="10" fillId="0" borderId="0" xfId="5" applyFont="1" applyAlignment="1">
      <alignment horizontal="left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horizontal="center" vertical="center"/>
    </xf>
    <xf numFmtId="0" fontId="11" fillId="0" borderId="0" xfId="5" applyFont="1" applyAlignment="1">
      <alignment horizontal="center"/>
    </xf>
    <xf numFmtId="0" fontId="10" fillId="0" borderId="1" xfId="5" applyFont="1" applyBorder="1" applyAlignment="1">
      <alignment horizontal="center" vertical="center" wrapText="1"/>
    </xf>
    <xf numFmtId="0" fontId="10" fillId="0" borderId="12" xfId="5" applyFont="1" applyBorder="1" applyAlignment="1">
      <alignment horizontal="center" vertical="center" wrapText="1"/>
    </xf>
    <xf numFmtId="0" fontId="10" fillId="0" borderId="13" xfId="5" applyFont="1" applyBorder="1" applyAlignment="1">
      <alignment horizontal="center" vertical="center" wrapText="1"/>
    </xf>
    <xf numFmtId="0" fontId="10" fillId="0" borderId="14" xfId="5" applyFont="1" applyBorder="1" applyAlignment="1">
      <alignment horizontal="center" vertical="center" wrapText="1"/>
    </xf>
    <xf numFmtId="0" fontId="10" fillId="0" borderId="14" xfId="5" applyFont="1" applyBorder="1" applyAlignment="1">
      <alignment horizontal="left" vertical="center" wrapText="1"/>
    </xf>
    <xf numFmtId="0" fontId="10" fillId="0" borderId="14" xfId="5" applyFont="1" applyBorder="1" applyAlignment="1">
      <alignment horizontal="left" vertical="center" wrapText="1" indent="2"/>
    </xf>
    <xf numFmtId="2" fontId="10" fillId="0" borderId="14" xfId="6" applyNumberFormat="1" applyFont="1" applyFill="1" applyBorder="1" applyAlignment="1">
      <alignment horizontal="center" vertical="center"/>
    </xf>
    <xf numFmtId="0" fontId="10" fillId="0" borderId="1" xfId="5" applyFont="1" applyBorder="1" applyAlignment="1">
      <alignment horizontal="left"/>
    </xf>
    <xf numFmtId="166" fontId="10" fillId="0" borderId="1" xfId="5" applyNumberFormat="1" applyFont="1" applyBorder="1" applyAlignment="1">
      <alignment horizontal="center" vertical="center"/>
    </xf>
    <xf numFmtId="43" fontId="10" fillId="0" borderId="1" xfId="6" applyFont="1" applyFill="1" applyBorder="1" applyAlignment="1">
      <alignment horizontal="left"/>
    </xf>
    <xf numFmtId="2" fontId="10" fillId="0" borderId="14" xfId="6" applyNumberFormat="1" applyFont="1" applyFill="1" applyBorder="1" applyAlignment="1">
      <alignment horizontal="left" vertical="center" wrapText="1"/>
    </xf>
    <xf numFmtId="165" fontId="10" fillId="0" borderId="14" xfId="6" applyNumberFormat="1" applyFont="1" applyFill="1" applyBorder="1" applyAlignment="1">
      <alignment horizontal="center" vertical="center" wrapText="1"/>
    </xf>
    <xf numFmtId="2" fontId="10" fillId="0" borderId="14" xfId="6" applyNumberFormat="1" applyFont="1" applyFill="1" applyBorder="1" applyAlignment="1">
      <alignment horizontal="center" vertical="center" wrapText="1"/>
    </xf>
    <xf numFmtId="165" fontId="11" fillId="0" borderId="14" xfId="6" applyNumberFormat="1" applyFont="1" applyFill="1" applyBorder="1" applyAlignment="1">
      <alignment horizontal="center" vertical="center" wrapText="1"/>
    </xf>
    <xf numFmtId="0" fontId="11" fillId="0" borderId="14" xfId="5" applyFont="1" applyBorder="1" applyAlignment="1">
      <alignment horizontal="left" vertical="center" wrapText="1"/>
    </xf>
    <xf numFmtId="2" fontId="11" fillId="0" borderId="14" xfId="6" applyNumberFormat="1" applyFont="1" applyFill="1" applyBorder="1" applyAlignment="1">
      <alignment horizontal="left" vertical="center" wrapText="1"/>
    </xf>
    <xf numFmtId="2" fontId="11" fillId="0" borderId="14" xfId="6" applyNumberFormat="1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/>
    </xf>
    <xf numFmtId="0" fontId="10" fillId="0" borderId="0" xfId="5" applyFont="1" applyAlignment="1">
      <alignment horizontal="left" vertical="top" wrapText="1"/>
    </xf>
    <xf numFmtId="0" fontId="10" fillId="0" borderId="0" xfId="5" applyFont="1" applyAlignment="1">
      <alignment horizontal="left" vertical="top"/>
    </xf>
    <xf numFmtId="0" fontId="13" fillId="0" borderId="0" xfId="5" applyFont="1" applyAlignment="1">
      <alignment horizontal="left"/>
    </xf>
    <xf numFmtId="0" fontId="12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0" fillId="0" borderId="15" xfId="5" applyFont="1" applyBorder="1" applyAlignment="1">
      <alignment horizontal="center"/>
    </xf>
    <xf numFmtId="4" fontId="10" fillId="0" borderId="1" xfId="5" applyNumberFormat="1" applyFont="1" applyBorder="1" applyAlignment="1">
      <alignment horizontal="left"/>
    </xf>
    <xf numFmtId="4" fontId="4" fillId="0" borderId="0" xfId="0" applyNumberFormat="1" applyFont="1"/>
    <xf numFmtId="0" fontId="4" fillId="0" borderId="0" xfId="0" applyFont="1" applyAlignment="1">
      <alignment wrapText="1"/>
    </xf>
    <xf numFmtId="4" fontId="5" fillId="2" borderId="6" xfId="1" applyNumberFormat="1" applyFont="1" applyFill="1" applyBorder="1" applyAlignment="1" applyProtection="1">
      <alignment horizontal="right" vertical="center" wrapText="1" shrinkToFit="1"/>
      <protection locked="0"/>
    </xf>
    <xf numFmtId="43" fontId="5" fillId="2" borderId="5" xfId="4" applyFont="1" applyFill="1" applyBorder="1" applyAlignment="1" applyProtection="1">
      <alignment horizontal="left" vertical="center" wrapText="1"/>
      <protection hidden="1"/>
    </xf>
    <xf numFmtId="0" fontId="4" fillId="0" borderId="0" xfId="0" applyFont="1" applyAlignment="1">
      <alignment horizontal="left" vertical="center" wrapText="1"/>
    </xf>
    <xf numFmtId="164" fontId="4" fillId="0" borderId="0" xfId="7" applyFont="1" applyAlignment="1">
      <alignment horizontal="center" vertical="center"/>
    </xf>
    <xf numFmtId="49" fontId="15" fillId="3" borderId="18" xfId="1" applyNumberFormat="1" applyFont="1" applyFill="1" applyBorder="1" applyAlignment="1" applyProtection="1">
      <alignment horizontal="left" vertical="center" wrapText="1" shrinkToFit="1"/>
      <protection locked="0"/>
    </xf>
    <xf numFmtId="4" fontId="15" fillId="3" borderId="19" xfId="1" applyNumberFormat="1" applyFont="1" applyFill="1" applyBorder="1" applyAlignment="1" applyProtection="1">
      <alignment horizontal="right" vertical="center" wrapText="1" shrinkToFit="1"/>
      <protection locked="0"/>
    </xf>
    <xf numFmtId="4" fontId="15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" fontId="15" fillId="3" borderId="20" xfId="1" applyNumberFormat="1" applyFont="1" applyFill="1" applyBorder="1" applyAlignment="1" applyProtection="1">
      <alignment horizontal="right" vertical="center" wrapText="1" shrinkToFit="1"/>
      <protection locked="0"/>
    </xf>
    <xf numFmtId="0" fontId="16" fillId="0" borderId="0" xfId="0" applyFont="1"/>
    <xf numFmtId="4" fontId="6" fillId="0" borderId="1" xfId="1" applyNumberFormat="1" applyFont="1" applyBorder="1" applyAlignment="1" applyProtection="1">
      <alignment horizontal="right" vertical="center" wrapText="1" shrinkToFit="1"/>
      <protection locked="0"/>
    </xf>
    <xf numFmtId="4" fontId="6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4" fontId="6" fillId="0" borderId="6" xfId="1" applyNumberFormat="1" applyFont="1" applyBorder="1" applyAlignment="1" applyProtection="1">
      <alignment horizontal="right" vertical="center" wrapText="1" shrinkToFit="1"/>
      <protection locked="0"/>
    </xf>
    <xf numFmtId="4" fontId="6" fillId="0" borderId="1" xfId="3" applyNumberFormat="1" applyFont="1" applyBorder="1" applyAlignment="1" applyProtection="1">
      <alignment horizontal="right" vertical="center" wrapText="1" shrinkToFit="1"/>
      <protection locked="0"/>
    </xf>
    <xf numFmtId="4" fontId="6" fillId="2" borderId="1" xfId="3" applyNumberFormat="1" applyFont="1" applyFill="1" applyBorder="1" applyAlignment="1" applyProtection="1">
      <alignment horizontal="center" vertical="center" wrapText="1" shrinkToFit="1"/>
      <protection locked="0"/>
    </xf>
    <xf numFmtId="4" fontId="6" fillId="2" borderId="1" xfId="3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1" xfId="1" applyNumberFormat="1" applyFont="1" applyFill="1" applyBorder="1" applyAlignment="1" applyProtection="1">
      <alignment horizontal="right" vertical="center" wrapText="1" shrinkToFit="1"/>
      <protection locked="0"/>
    </xf>
    <xf numFmtId="4" fontId="16" fillId="0" borderId="0" xfId="0" applyNumberFormat="1" applyFont="1"/>
    <xf numFmtId="4" fontId="17" fillId="2" borderId="1" xfId="1" applyNumberFormat="1" applyFont="1" applyFill="1" applyBorder="1" applyAlignment="1" applyProtection="1">
      <alignment horizontal="right" vertical="center" wrapText="1" shrinkToFit="1"/>
      <protection locked="0"/>
    </xf>
    <xf numFmtId="4" fontId="17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4" fontId="17" fillId="2" borderId="6" xfId="1" applyNumberFormat="1" applyFont="1" applyFill="1" applyBorder="1" applyAlignment="1" applyProtection="1">
      <alignment horizontal="right" vertical="center" wrapText="1" shrinkToFit="1"/>
      <protection locked="0"/>
    </xf>
    <xf numFmtId="164" fontId="16" fillId="0" borderId="0" xfId="7" applyFont="1"/>
    <xf numFmtId="49" fontId="17" fillId="2" borderId="21" xfId="1" applyNumberFormat="1" applyFont="1" applyFill="1" applyBorder="1" applyAlignment="1" applyProtection="1">
      <alignment horizontal="left" vertical="center" wrapText="1" shrinkToFit="1"/>
      <protection locked="0"/>
    </xf>
    <xf numFmtId="49" fontId="6" fillId="2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6" fillId="2" borderId="22" xfId="1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>
      <alignment horizontal="center" vertical="center"/>
    </xf>
    <xf numFmtId="43" fontId="6" fillId="2" borderId="5" xfId="4" applyFont="1" applyFill="1" applyBorder="1" applyAlignment="1" applyProtection="1">
      <alignment horizontal="left" vertical="center" wrapText="1"/>
      <protection hidden="1"/>
    </xf>
    <xf numFmtId="49" fontId="6" fillId="2" borderId="5" xfId="1" applyNumberFormat="1" applyFont="1" applyFill="1" applyBorder="1" applyAlignment="1" applyProtection="1">
      <alignment horizontal="left" vertical="center" wrapText="1" shrinkToFit="1"/>
      <protection locked="0"/>
    </xf>
    <xf numFmtId="49" fontId="6" fillId="2" borderId="5" xfId="3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5" xfId="1" applyNumberFormat="1" applyFont="1" applyFill="1" applyBorder="1" applyAlignment="1" applyProtection="1">
      <alignment horizontal="left" vertical="center" wrapText="1" shrinkToFit="1"/>
      <protection locked="0"/>
    </xf>
    <xf numFmtId="49" fontId="20" fillId="0" borderId="0" xfId="0" applyNumberFormat="1" applyFont="1" applyAlignment="1">
      <alignment horizontal="left" vertical="top" wrapText="1"/>
    </xf>
    <xf numFmtId="0" fontId="5" fillId="0" borderId="0" xfId="0" applyFont="1"/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9" fontId="5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7" xfId="1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8" xfId="1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4" xfId="1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9" xfId="1" applyNumberFormat="1" applyFont="1" applyFill="1" applyBorder="1" applyAlignment="1" applyProtection="1">
      <alignment horizontal="center" vertical="center" wrapText="1" shrinkToFit="1"/>
      <protection locked="0"/>
    </xf>
    <xf numFmtId="2" fontId="5" fillId="0" borderId="17" xfId="0" applyNumberFormat="1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1" fillId="0" borderId="0" xfId="5" applyFont="1" applyAlignment="1">
      <alignment horizontal="center" vertical="center"/>
    </xf>
    <xf numFmtId="0" fontId="11" fillId="0" borderId="0" xfId="5" applyFont="1" applyAlignment="1">
      <alignment horizontal="center"/>
    </xf>
    <xf numFmtId="0" fontId="10" fillId="0" borderId="15" xfId="5" applyFont="1" applyBorder="1" applyAlignment="1">
      <alignment horizontal="center" vertical="center" wrapText="1"/>
    </xf>
    <xf numFmtId="0" fontId="10" fillId="0" borderId="15" xfId="5" applyFont="1" applyBorder="1" applyAlignment="1">
      <alignment horizont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left" vertical="center" wrapText="1" indent="5"/>
    </xf>
    <xf numFmtId="0" fontId="10" fillId="0" borderId="11" xfId="5" applyFont="1" applyBorder="1" applyAlignment="1">
      <alignment horizontal="center" vertical="center" wrapText="1"/>
    </xf>
    <xf numFmtId="0" fontId="10" fillId="0" borderId="10" xfId="5" applyFont="1" applyBorder="1" applyAlignment="1">
      <alignment horizontal="center" vertical="center" wrapText="1"/>
    </xf>
    <xf numFmtId="0" fontId="10" fillId="0" borderId="15" xfId="5" applyFont="1" applyBorder="1" applyAlignment="1">
      <alignment horizontal="left" wrapText="1"/>
    </xf>
    <xf numFmtId="0" fontId="13" fillId="0" borderId="16" xfId="5" applyFont="1" applyBorder="1" applyAlignment="1">
      <alignment horizontal="center" vertical="center"/>
    </xf>
  </cellXfs>
  <cellStyles count="8">
    <cellStyle name="Обычный" xfId="0" builtinId="0"/>
    <cellStyle name="Обычный 2 2" xfId="1"/>
    <cellStyle name="Обычный 3" xfId="5"/>
    <cellStyle name="Обычный 3 3" xfId="2"/>
    <cellStyle name="Обычный 4" xfId="3"/>
    <cellStyle name="Финансовый" xfId="7" builtinId="3"/>
    <cellStyle name="Финансовый 2" xfId="6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38"/>
  <sheetViews>
    <sheetView tabSelected="1" view="pageBreakPreview" zoomScale="85" zoomScaleNormal="85" zoomScaleSheetLayoutView="85" workbookViewId="0">
      <selection activeCell="B14" sqref="B14:G14"/>
    </sheetView>
  </sheetViews>
  <sheetFormatPr defaultColWidth="8.85546875" defaultRowHeight="20.25" x14ac:dyDescent="0.3"/>
  <cols>
    <col min="1" max="1" width="8.85546875" style="1"/>
    <col min="2" max="2" width="54.28515625" style="1" customWidth="1"/>
    <col min="3" max="3" width="25.7109375" style="1" customWidth="1"/>
    <col min="4" max="4" width="22.7109375" style="4" customWidth="1"/>
    <col min="5" max="5" width="26.28515625" style="1" customWidth="1"/>
    <col min="6" max="6" width="22.7109375" style="4" customWidth="1"/>
    <col min="7" max="7" width="29.140625" style="1" customWidth="1"/>
    <col min="8" max="8" width="48.5703125" style="1" hidden="1" customWidth="1"/>
    <col min="9" max="9" width="8.85546875" style="1" customWidth="1"/>
    <col min="10" max="10" width="8.85546875" style="1"/>
    <col min="11" max="11" width="97.42578125" style="1" customWidth="1"/>
    <col min="12" max="16384" width="8.85546875" style="1"/>
  </cols>
  <sheetData>
    <row r="1" spans="2:8" ht="22.5" x14ac:dyDescent="0.3">
      <c r="G1" s="10" t="s">
        <v>2</v>
      </c>
    </row>
    <row r="2" spans="2:8" ht="22.5" x14ac:dyDescent="0.3">
      <c r="G2" s="10"/>
    </row>
    <row r="3" spans="2:8" ht="23.25" x14ac:dyDescent="0.3">
      <c r="G3" s="11" t="s">
        <v>3</v>
      </c>
    </row>
    <row r="4" spans="2:8" ht="23.25" x14ac:dyDescent="0.3">
      <c r="G4" s="11" t="s">
        <v>55</v>
      </c>
    </row>
    <row r="5" spans="2:8" ht="23.25" x14ac:dyDescent="0.3">
      <c r="G5" s="11" t="s">
        <v>56</v>
      </c>
    </row>
    <row r="6" spans="2:8" ht="23.25" x14ac:dyDescent="0.3">
      <c r="G6" s="11"/>
    </row>
    <row r="7" spans="2:8" ht="23.25" x14ac:dyDescent="0.3">
      <c r="G7" s="11" t="s">
        <v>45</v>
      </c>
    </row>
    <row r="8" spans="2:8" ht="23.25" x14ac:dyDescent="0.3">
      <c r="G8" s="11" t="s">
        <v>54</v>
      </c>
    </row>
    <row r="12" spans="2:8" ht="22.5" x14ac:dyDescent="0.3">
      <c r="D12" s="5" t="s">
        <v>39</v>
      </c>
    </row>
    <row r="13" spans="2:8" ht="22.5" x14ac:dyDescent="0.3">
      <c r="D13" s="6"/>
    </row>
    <row r="14" spans="2:8" ht="68.45" customHeight="1" x14ac:dyDescent="0.35">
      <c r="B14" s="75" t="s">
        <v>64</v>
      </c>
      <c r="C14" s="76"/>
      <c r="D14" s="76"/>
      <c r="E14" s="76"/>
      <c r="F14" s="76"/>
      <c r="G14" s="76"/>
      <c r="H14" s="43"/>
    </row>
    <row r="16" spans="2:8" ht="67.150000000000006" customHeight="1" x14ac:dyDescent="0.3">
      <c r="B16" s="84" t="s">
        <v>61</v>
      </c>
      <c r="C16" s="84"/>
      <c r="D16" s="84"/>
      <c r="E16" s="84"/>
      <c r="F16" s="84"/>
      <c r="G16" s="84"/>
    </row>
    <row r="17" spans="2:17" ht="15" customHeight="1" x14ac:dyDescent="0.3">
      <c r="B17" s="73"/>
      <c r="C17" s="73"/>
      <c r="D17" s="73"/>
      <c r="E17" s="73"/>
      <c r="F17" s="73"/>
      <c r="G17" s="73"/>
    </row>
    <row r="18" spans="2:17" ht="68.45" customHeight="1" x14ac:dyDescent="0.3">
      <c r="B18" s="85" t="s">
        <v>62</v>
      </c>
      <c r="C18" s="85"/>
      <c r="D18" s="85"/>
      <c r="E18" s="85"/>
      <c r="F18" s="85"/>
      <c r="G18" s="85"/>
    </row>
    <row r="19" spans="2:17" ht="21" thickBot="1" x14ac:dyDescent="0.35">
      <c r="B19" s="83"/>
      <c r="C19" s="83"/>
      <c r="D19" s="83"/>
      <c r="E19" s="83"/>
      <c r="F19" s="83"/>
      <c r="G19" s="83"/>
    </row>
    <row r="20" spans="2:17" x14ac:dyDescent="0.3">
      <c r="B20" s="77" t="s">
        <v>43</v>
      </c>
      <c r="C20" s="79" t="s">
        <v>44</v>
      </c>
      <c r="D20" s="79" t="s">
        <v>4</v>
      </c>
      <c r="E20" s="79" t="s">
        <v>41</v>
      </c>
      <c r="F20" s="79" t="s">
        <v>60</v>
      </c>
      <c r="G20" s="81" t="s">
        <v>42</v>
      </c>
    </row>
    <row r="21" spans="2:17" ht="151.5" customHeight="1" x14ac:dyDescent="0.3">
      <c r="B21" s="78"/>
      <c r="C21" s="80"/>
      <c r="D21" s="80"/>
      <c r="E21" s="80"/>
      <c r="F21" s="80"/>
      <c r="G21" s="82"/>
    </row>
    <row r="22" spans="2:17" ht="24" customHeight="1" x14ac:dyDescent="0.3">
      <c r="B22" s="8" t="s">
        <v>6</v>
      </c>
      <c r="C22" s="7" t="s">
        <v>7</v>
      </c>
      <c r="D22" s="7" t="s">
        <v>8</v>
      </c>
      <c r="E22" s="7" t="s">
        <v>9</v>
      </c>
      <c r="F22" s="7" t="s">
        <v>10</v>
      </c>
      <c r="G22" s="9" t="s">
        <v>11</v>
      </c>
    </row>
    <row r="23" spans="2:17" ht="21.75" customHeight="1" x14ac:dyDescent="0.3">
      <c r="B23" s="65" t="s">
        <v>51</v>
      </c>
      <c r="C23" s="66"/>
      <c r="D23" s="66"/>
      <c r="E23" s="66"/>
      <c r="F23" s="66"/>
      <c r="G23" s="67"/>
      <c r="H23" s="68"/>
    </row>
    <row r="24" spans="2:17" s="52" customFormat="1" ht="33.75" customHeight="1" x14ac:dyDescent="0.3">
      <c r="B24" s="70" t="s">
        <v>46</v>
      </c>
      <c r="C24" s="53">
        <v>155666112.97</v>
      </c>
      <c r="D24" s="54">
        <v>1</v>
      </c>
      <c r="E24" s="53">
        <v>155666112.97</v>
      </c>
      <c r="F24" s="54">
        <v>1</v>
      </c>
      <c r="G24" s="55">
        <v>155666112.97</v>
      </c>
    </row>
    <row r="25" spans="2:17" s="52" customFormat="1" ht="33.75" customHeight="1" x14ac:dyDescent="0.3">
      <c r="B25" s="70" t="s">
        <v>47</v>
      </c>
      <c r="C25" s="56">
        <v>59148796.480000049</v>
      </c>
      <c r="D25" s="57">
        <v>1</v>
      </c>
      <c r="E25" s="53">
        <v>59148796.480000049</v>
      </c>
      <c r="F25" s="57">
        <v>1</v>
      </c>
      <c r="G25" s="55">
        <v>59148796.480000049</v>
      </c>
    </row>
    <row r="26" spans="2:17" s="52" customFormat="1" ht="33.75" customHeight="1" x14ac:dyDescent="0.3">
      <c r="B26" s="71" t="s">
        <v>0</v>
      </c>
      <c r="C26" s="58">
        <v>18855665.520000003</v>
      </c>
      <c r="D26" s="57">
        <v>1</v>
      </c>
      <c r="E26" s="53">
        <v>18855665.520000003</v>
      </c>
      <c r="F26" s="57">
        <v>1</v>
      </c>
      <c r="G26" s="55">
        <v>18855665.520000003</v>
      </c>
      <c r="H26" s="60"/>
    </row>
    <row r="27" spans="2:17" s="52" customFormat="1" ht="33.75" customHeight="1" x14ac:dyDescent="0.3">
      <c r="B27" s="71" t="s">
        <v>1</v>
      </c>
      <c r="C27" s="58">
        <v>454114.86</v>
      </c>
      <c r="D27" s="57">
        <v>1</v>
      </c>
      <c r="E27" s="53">
        <v>454114.86</v>
      </c>
      <c r="F27" s="57">
        <v>1</v>
      </c>
      <c r="G27" s="55">
        <v>454114.86</v>
      </c>
    </row>
    <row r="28" spans="2:17" s="52" customFormat="1" ht="33.75" customHeight="1" x14ac:dyDescent="0.3">
      <c r="B28" s="71" t="s">
        <v>53</v>
      </c>
      <c r="C28" s="58">
        <v>0</v>
      </c>
      <c r="D28" s="57">
        <v>1</v>
      </c>
      <c r="E28" s="53">
        <v>0</v>
      </c>
      <c r="F28" s="57">
        <v>1</v>
      </c>
      <c r="G28" s="55">
        <v>0</v>
      </c>
      <c r="H28" s="60"/>
      <c r="Q28" s="52" t="s">
        <v>59</v>
      </c>
    </row>
    <row r="29" spans="2:17" s="52" customFormat="1" ht="51.6" customHeight="1" x14ac:dyDescent="0.3">
      <c r="B29" s="70" t="s">
        <v>58</v>
      </c>
      <c r="C29" s="59">
        <v>6186110.3200000003</v>
      </c>
      <c r="D29" s="54">
        <v>1</v>
      </c>
      <c r="E29" s="53">
        <v>6186110.3200000003</v>
      </c>
      <c r="F29" s="54">
        <v>1</v>
      </c>
      <c r="G29" s="55">
        <v>6186110.3200000003</v>
      </c>
      <c r="K29" s="60"/>
    </row>
    <row r="30" spans="2:17" s="52" customFormat="1" ht="64.5" customHeight="1" x14ac:dyDescent="0.3">
      <c r="B30" s="69" t="s">
        <v>63</v>
      </c>
      <c r="C30" s="59">
        <v>2590968.2573336004</v>
      </c>
      <c r="D30" s="54">
        <v>1</v>
      </c>
      <c r="E30" s="53">
        <v>2590968.2573336004</v>
      </c>
      <c r="F30" s="54">
        <v>1</v>
      </c>
      <c r="G30" s="55">
        <v>2590968.2573336004</v>
      </c>
    </row>
    <row r="31" spans="2:17" s="52" customFormat="1" ht="51.6" customHeight="1" x14ac:dyDescent="0.3">
      <c r="B31" s="69" t="s">
        <v>40</v>
      </c>
      <c r="C31" s="59">
        <v>0</v>
      </c>
      <c r="D31" s="54">
        <v>1</v>
      </c>
      <c r="E31" s="53">
        <v>0</v>
      </c>
      <c r="F31" s="54">
        <v>1</v>
      </c>
      <c r="G31" s="55">
        <v>0</v>
      </c>
    </row>
    <row r="32" spans="2:17" s="52" customFormat="1" ht="51.6" customHeight="1" x14ac:dyDescent="0.3">
      <c r="B32" s="69" t="s">
        <v>57</v>
      </c>
      <c r="C32" s="59">
        <v>24139564.620000001</v>
      </c>
      <c r="D32" s="54">
        <v>1</v>
      </c>
      <c r="E32" s="53">
        <v>24139564.620000001</v>
      </c>
      <c r="F32" s="54">
        <v>1</v>
      </c>
      <c r="G32" s="55">
        <v>24139564.620000001</v>
      </c>
    </row>
    <row r="33" spans="1:9" s="52" customFormat="1" ht="43.5" customHeight="1" x14ac:dyDescent="0.3">
      <c r="B33" s="72" t="s">
        <v>5</v>
      </c>
      <c r="C33" s="61">
        <v>267041333.02733368</v>
      </c>
      <c r="D33" s="62"/>
      <c r="E33" s="61">
        <v>267041333.02733368</v>
      </c>
      <c r="F33" s="62"/>
      <c r="G33" s="63">
        <v>267041333.02733368</v>
      </c>
      <c r="H33" s="64"/>
    </row>
    <row r="34" spans="1:9" ht="60" customHeight="1" x14ac:dyDescent="0.3">
      <c r="A34" s="74"/>
      <c r="B34" s="45" t="s">
        <v>48</v>
      </c>
      <c r="C34" s="3">
        <f>ROUND((C28+C26+C25+C24+C27+C29)*0.002,2)</f>
        <v>480621.6</v>
      </c>
      <c r="D34" s="2">
        <v>1</v>
      </c>
      <c r="E34" s="3">
        <f>C34</f>
        <v>480621.6</v>
      </c>
      <c r="F34" s="2">
        <v>1</v>
      </c>
      <c r="G34" s="44">
        <f>E34</f>
        <v>480621.6</v>
      </c>
      <c r="H34" s="46" t="s">
        <v>49</v>
      </c>
      <c r="I34" s="47"/>
    </row>
    <row r="35" spans="1:9" ht="43.5" customHeight="1" thickBot="1" x14ac:dyDescent="0.35">
      <c r="B35" s="48" t="s">
        <v>50</v>
      </c>
      <c r="C35" s="49">
        <f>C34</f>
        <v>480621.6</v>
      </c>
      <c r="D35" s="50"/>
      <c r="E35" s="49">
        <f>E34</f>
        <v>480621.6</v>
      </c>
      <c r="F35" s="50"/>
      <c r="G35" s="51">
        <f>G34</f>
        <v>480621.6</v>
      </c>
      <c r="H35" s="47"/>
    </row>
    <row r="37" spans="1:9" x14ac:dyDescent="0.3">
      <c r="B37" s="1" t="s">
        <v>52</v>
      </c>
    </row>
    <row r="38" spans="1:9" x14ac:dyDescent="0.3">
      <c r="C38" s="42"/>
      <c r="D38" s="12"/>
    </row>
  </sheetData>
  <mergeCells count="10">
    <mergeCell ref="B14:G14"/>
    <mergeCell ref="B20:B21"/>
    <mergeCell ref="C20:C21"/>
    <mergeCell ref="D20:D21"/>
    <mergeCell ref="E20:E21"/>
    <mergeCell ref="F20:F21"/>
    <mergeCell ref="G20:G21"/>
    <mergeCell ref="B19:G19"/>
    <mergeCell ref="B16:G16"/>
    <mergeCell ref="B18:G18"/>
  </mergeCells>
  <phoneticPr fontId="7" type="noConversion"/>
  <pageMargins left="0.25" right="0.25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21"/>
  <sheetViews>
    <sheetView view="pageBreakPreview" zoomScale="115" zoomScaleNormal="130" zoomScaleSheetLayoutView="115" workbookViewId="0">
      <selection activeCell="F43" sqref="F43"/>
    </sheetView>
  </sheetViews>
  <sheetFormatPr defaultColWidth="8.85546875" defaultRowHeight="15.75" x14ac:dyDescent="0.25"/>
  <cols>
    <col min="1" max="1" width="20.28515625" style="14" customWidth="1"/>
    <col min="2" max="2" width="42.5703125" style="13" customWidth="1"/>
    <col min="3" max="3" width="12.140625" style="13" customWidth="1"/>
    <col min="4" max="4" width="13.140625" style="13" customWidth="1"/>
    <col min="5" max="5" width="18.85546875" style="13" customWidth="1"/>
    <col min="6" max="6" width="21.7109375" style="13" customWidth="1"/>
    <col min="7" max="7" width="8.85546875" style="13"/>
    <col min="8" max="10" width="15.85546875" style="13" customWidth="1"/>
    <col min="11" max="11" width="20.140625" style="13" customWidth="1"/>
    <col min="12" max="12" width="15.85546875" style="13" customWidth="1"/>
    <col min="13" max="16384" width="8.85546875" style="13"/>
  </cols>
  <sheetData>
    <row r="3" spans="1:11" ht="15" customHeight="1" x14ac:dyDescent="0.25">
      <c r="A3" s="86" t="s">
        <v>12</v>
      </c>
      <c r="B3" s="87"/>
      <c r="C3" s="87"/>
      <c r="D3" s="87"/>
      <c r="E3" s="87"/>
      <c r="F3" s="87"/>
    </row>
    <row r="4" spans="1:11" ht="15" customHeight="1" x14ac:dyDescent="0.25">
      <c r="A4" s="15"/>
      <c r="B4" s="16"/>
      <c r="C4" s="16"/>
      <c r="D4" s="16"/>
      <c r="E4" s="16"/>
      <c r="F4" s="16"/>
    </row>
    <row r="5" spans="1:11" ht="36" customHeight="1" x14ac:dyDescent="0.25">
      <c r="A5" s="88" t="s">
        <v>30</v>
      </c>
      <c r="B5" s="89"/>
      <c r="C5" s="89"/>
      <c r="D5" s="89"/>
      <c r="E5" s="89"/>
      <c r="F5" s="89"/>
    </row>
    <row r="6" spans="1:11" ht="15" customHeight="1" x14ac:dyDescent="0.25">
      <c r="A6" s="15"/>
      <c r="B6" s="16"/>
      <c r="C6" s="34" t="s">
        <v>31</v>
      </c>
      <c r="D6" s="16"/>
      <c r="E6" s="16"/>
      <c r="F6" s="16"/>
    </row>
    <row r="7" spans="1:11" ht="15" customHeight="1" x14ac:dyDescent="0.25">
      <c r="A7" s="15"/>
      <c r="B7" s="16"/>
      <c r="C7" s="16"/>
      <c r="D7" s="16"/>
      <c r="E7" s="16"/>
      <c r="F7" s="16"/>
    </row>
    <row r="8" spans="1:11" ht="24.75" customHeight="1" x14ac:dyDescent="0.25">
      <c r="A8" s="90" t="s">
        <v>19</v>
      </c>
      <c r="B8" s="91" t="s">
        <v>20</v>
      </c>
      <c r="C8" s="90" t="s">
        <v>21</v>
      </c>
      <c r="D8" s="90" t="s">
        <v>22</v>
      </c>
      <c r="E8" s="90" t="s">
        <v>23</v>
      </c>
      <c r="F8" s="90"/>
      <c r="H8" s="90" t="s">
        <v>13</v>
      </c>
      <c r="I8" s="92" t="s">
        <v>14</v>
      </c>
      <c r="J8" s="92" t="s">
        <v>15</v>
      </c>
      <c r="K8" s="17" t="s">
        <v>16</v>
      </c>
    </row>
    <row r="9" spans="1:11" ht="36" customHeight="1" x14ac:dyDescent="0.25">
      <c r="A9" s="90"/>
      <c r="B9" s="91"/>
      <c r="C9" s="90"/>
      <c r="D9" s="90"/>
      <c r="E9" s="17" t="s">
        <v>24</v>
      </c>
      <c r="F9" s="17" t="s">
        <v>25</v>
      </c>
      <c r="H9" s="90"/>
      <c r="I9" s="93"/>
      <c r="J9" s="93"/>
      <c r="K9" s="17" t="s">
        <v>17</v>
      </c>
    </row>
    <row r="10" spans="1:11" x14ac:dyDescent="0.2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H10" s="19">
        <v>7</v>
      </c>
      <c r="I10" s="19">
        <v>8</v>
      </c>
      <c r="J10" s="19">
        <v>9</v>
      </c>
      <c r="K10" s="19">
        <v>10</v>
      </c>
    </row>
    <row r="11" spans="1:11" ht="38.25" customHeight="1" x14ac:dyDescent="0.25">
      <c r="A11" s="20">
        <v>1</v>
      </c>
      <c r="B11" s="21" t="s">
        <v>18</v>
      </c>
      <c r="C11" s="22" t="s">
        <v>29</v>
      </c>
      <c r="D11" s="23">
        <v>1</v>
      </c>
      <c r="E11" s="28">
        <f>ROUND(K11/D11,0)</f>
        <v>267041333</v>
      </c>
      <c r="F11" s="28">
        <f>ROUND(D11*E11,0)</f>
        <v>267041333</v>
      </c>
      <c r="H11" s="41">
        <f>НМЦК!C33</f>
        <v>267041333.02733368</v>
      </c>
      <c r="I11" s="25">
        <v>1</v>
      </c>
      <c r="J11" s="25">
        <v>1</v>
      </c>
      <c r="K11" s="26">
        <f>ROUND(H11*I11*J11,2)</f>
        <v>267041333.03</v>
      </c>
    </row>
    <row r="12" spans="1:11" ht="18.75" customHeight="1" x14ac:dyDescent="0.25">
      <c r="A12" s="20"/>
      <c r="B12" s="31" t="s">
        <v>26</v>
      </c>
      <c r="C12" s="31"/>
      <c r="D12" s="32"/>
      <c r="E12" s="33"/>
      <c r="F12" s="30">
        <f>SUBTOTAL(9,F11:F11)</f>
        <v>267041333</v>
      </c>
      <c r="H12" s="24"/>
      <c r="I12" s="24"/>
      <c r="J12" s="24"/>
      <c r="K12" s="24"/>
    </row>
    <row r="13" spans="1:11" ht="31.5" x14ac:dyDescent="0.25">
      <c r="A13" s="20"/>
      <c r="B13" s="31" t="s">
        <v>27</v>
      </c>
      <c r="C13" s="21"/>
      <c r="D13" s="27"/>
      <c r="E13" s="29"/>
      <c r="F13" s="28">
        <f>F12</f>
        <v>267041333</v>
      </c>
      <c r="H13" s="24"/>
      <c r="I13" s="24"/>
      <c r="J13" s="24"/>
      <c r="K13" s="24"/>
    </row>
    <row r="14" spans="1:11" x14ac:dyDescent="0.25">
      <c r="A14" s="20"/>
      <c r="B14" s="31" t="s">
        <v>38</v>
      </c>
      <c r="C14" s="21"/>
      <c r="D14" s="27"/>
      <c r="E14" s="29"/>
      <c r="F14" s="28"/>
      <c r="H14" s="24"/>
      <c r="I14" s="24"/>
      <c r="J14" s="24"/>
      <c r="K14" s="24"/>
    </row>
    <row r="15" spans="1:11" ht="31.5" x14ac:dyDescent="0.25">
      <c r="A15" s="20"/>
      <c r="B15" s="31" t="s">
        <v>28</v>
      </c>
      <c r="C15" s="21"/>
      <c r="D15" s="27"/>
      <c r="E15" s="29"/>
      <c r="F15" s="28"/>
      <c r="H15" s="24"/>
      <c r="I15" s="24"/>
      <c r="J15" s="24"/>
      <c r="K15" s="24"/>
    </row>
    <row r="20" spans="1:6" s="36" customFormat="1" ht="45.75" customHeight="1" x14ac:dyDescent="0.25">
      <c r="A20" s="35" t="s">
        <v>33</v>
      </c>
      <c r="B20" s="94" t="s">
        <v>32</v>
      </c>
      <c r="C20" s="94"/>
      <c r="D20" s="40"/>
      <c r="E20" s="40"/>
      <c r="F20" s="40" t="s">
        <v>37</v>
      </c>
    </row>
    <row r="21" spans="1:6" x14ac:dyDescent="0.25">
      <c r="B21" s="39" t="s">
        <v>36</v>
      </c>
      <c r="C21" s="38"/>
      <c r="D21" s="95" t="s">
        <v>34</v>
      </c>
      <c r="E21" s="95"/>
      <c r="F21" s="37" t="s">
        <v>35</v>
      </c>
    </row>
  </sheetData>
  <autoFilter ref="A10:F16"/>
  <mergeCells count="12">
    <mergeCell ref="H8:H9"/>
    <mergeCell ref="I8:I9"/>
    <mergeCell ref="J8:J9"/>
    <mergeCell ref="B20:C20"/>
    <mergeCell ref="D21:E21"/>
    <mergeCell ref="A3:F3"/>
    <mergeCell ref="A5:F5"/>
    <mergeCell ref="A8:A9"/>
    <mergeCell ref="B8:B9"/>
    <mergeCell ref="C8:C9"/>
    <mergeCell ref="D8:D9"/>
    <mergeCell ref="E8:F8"/>
  </mergeCells>
  <pageMargins left="0.70866141732283472" right="0.39370078740157483" top="0.39370078740157483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НМЦК</vt:lpstr>
      <vt:lpstr>СмК с НЗ</vt:lpstr>
      <vt:lpstr>НМЦК!Область_печати</vt:lpstr>
      <vt:lpstr>'СмК с НЗ'!Область_печати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2026-08-24T11:45:43Z</dcterms:modified>
</cp:coreProperties>
</file>