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НМЦК " sheetId="2" r:id="rId1"/>
    <sheet name="Лист1" sheetId="3" r:id="rId2"/>
  </sheets>
  <definedNames>
    <definedName name="_xlnm.Print_Area" localSheetId="0">'НМЦК '!$B$1:$K$22</definedName>
  </definedNames>
  <calcPr calcId="162913"/>
</workbook>
</file>

<file path=xl/calcChain.xml><?xml version="1.0" encoding="utf-8"?>
<calcChain xmlns="http://schemas.openxmlformats.org/spreadsheetml/2006/main">
  <c r="I17" i="2" l="1"/>
  <c r="F17" i="2"/>
  <c r="K17" i="2" s="1"/>
  <c r="J17" i="2" l="1"/>
  <c r="I11" i="2"/>
  <c r="I12" i="2"/>
  <c r="F11" i="2"/>
  <c r="K11" i="2" s="1"/>
  <c r="F12" i="2"/>
  <c r="K12" i="2" s="1"/>
  <c r="J11" i="2" l="1"/>
  <c r="J12" i="2"/>
  <c r="F16" i="2" l="1"/>
  <c r="K16" i="2" s="1"/>
  <c r="I16" i="2"/>
  <c r="F15" i="2"/>
  <c r="K15" i="2" s="1"/>
  <c r="I15" i="2"/>
  <c r="F14" i="2"/>
  <c r="K14" i="2" s="1"/>
  <c r="I14" i="2"/>
  <c r="F13" i="2"/>
  <c r="K13" i="2" s="1"/>
  <c r="I13" i="2"/>
  <c r="F10" i="2"/>
  <c r="K10" i="2" s="1"/>
  <c r="I10" i="2"/>
  <c r="F9" i="2"/>
  <c r="K9" i="2" s="1"/>
  <c r="I9" i="2"/>
  <c r="F7" i="2"/>
  <c r="K7" i="2" s="1"/>
  <c r="I7" i="2"/>
  <c r="J10" i="2" l="1"/>
  <c r="J14" i="2"/>
  <c r="J16" i="2"/>
  <c r="J9" i="2"/>
  <c r="J13" i="2"/>
  <c r="J15" i="2"/>
  <c r="J7" i="2"/>
  <c r="I4" i="2"/>
  <c r="I5" i="2"/>
  <c r="I6" i="2"/>
  <c r="I8" i="2"/>
  <c r="F3" i="2"/>
  <c r="F4" i="2"/>
  <c r="F5" i="2"/>
  <c r="K5" i="2" s="1"/>
  <c r="F6" i="2"/>
  <c r="K6" i="2" s="1"/>
  <c r="F8" i="2"/>
  <c r="K8" i="2" s="1"/>
  <c r="J6" i="2" l="1"/>
  <c r="J4" i="2"/>
  <c r="J8" i="2"/>
  <c r="J5" i="2"/>
  <c r="K4" i="2"/>
  <c r="K3" i="2"/>
  <c r="K18" i="2" l="1"/>
  <c r="I3" i="2"/>
  <c r="J3" i="2" l="1"/>
</calcChain>
</file>

<file path=xl/sharedStrings.xml><?xml version="1.0" encoding="utf-8"?>
<sst xmlns="http://schemas.openxmlformats.org/spreadsheetml/2006/main" count="45" uniqueCount="28">
  <si>
    <t>наименование</t>
  </si>
  <si>
    <t>предложение 1</t>
  </si>
  <si>
    <t>предложение 2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</si>
  <si>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</si>
  <si>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</si>
  <si>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</si>
  <si>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</si>
  <si>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Начальная (максимальная) цена контракта:</t>
  </si>
  <si>
    <t>№ пп</t>
  </si>
  <si>
    <t>Кол-во,
шт., смена, куб.</t>
  </si>
  <si>
    <t>Ед. изм</t>
  </si>
  <si>
    <t>шт</t>
  </si>
  <si>
    <t>от 27.05.2026</t>
  </si>
  <si>
    <t>Имплантаты для черепно-челюстно-лицевой хирургии и инструменты для их установки, ЧЧЛХ-«КОНМЕТ» в наборе: Набор пластин ортогнатических: Пластина ортогнатическая прямая, длинная 35,0 мм х 4,5 мм х 1 мм</t>
  </si>
  <si>
    <t>Имплантаты для черепно-челюстно-лицевой хирургии и инструменты для их установки, ЧЧЛХ-«КОНМЕТ» в наборе: Набор пластин ортогнатических: Пластина ортогнатическая прямая, короткая 30,0 мм х 4,5 мм х 1 мм</t>
  </si>
  <si>
    <t>Имплантаты для черепно-челюстно-лицевой хирургии и инструменты для их установки, ЧЧЛХ-«КОНМЕТ» в наборе: Набор пластин блокируемых и винтов: Пластина ортогнатическая прямая блокируемая 30,5 мм х 5,4 мм х 1 мм</t>
  </si>
  <si>
    <t>Имплантаты для черепно-челюстно-лицевой хирургии и инструменты для их установки, ЧЧЛХ-«КОНМЕТ» в наборе: Набор пластин блокируемых и винтов: Пластина ортогнатическая С-образная блокируемая 40,5 мм х 6,02 мм х 1 мм</t>
  </si>
  <si>
    <t>Имплантаты для черепно-челюстно-лицевой хирургии и инструменты для их установки, ЧЧЛХ-«КОНМЕТ» в наборе: Набор пластин блокируемых и винтов: Пластина ортогнатическая L-образная блокируемая, левая 24,49 мм х 12,49 мм х 1 мм</t>
  </si>
  <si>
    <t>Имплантаты для черепно-челюстно-лицевой хирургии и инструменты для их установки, ЧЧЛХ-«КОНМЕТ» в наборе: Набор пластин блокируемых и винтов: Пластина ортогнатическая L-образная блокируемая, правая 24,49 мм х 12,49 мм х 1 мм</t>
  </si>
  <si>
    <t>Миниимплантат ортодонтический 2.0 х 8 х 1.5 мм</t>
  </si>
  <si>
    <t>Имплантаты для черепно-челюстно-лицевой хирургии и инструменты для их установки, ЧЧЛХ-«КОНМЕТ» в наборе: Набор мини-, низкопрофильных, микропластин, винтов (шлиц квадрат) и инструментов: Винт самонарезающий Ø 2.0 мм x 7 мм (шлиц-квадрат)</t>
  </si>
  <si>
    <t>Имплантаты для черепно-челюстно-лицевой хирургии и инструменты для их установки, ЧЧЛХ-«КОНМЕТ» в наборе: Набор мини-, низкопрофильных, микропластин, винтов (шлиц квадрат) и инструментов: Винт самонарезающий Ø 2.0 мм x 11 мм (шлиц-квадрат)</t>
  </si>
  <si>
    <t>Имплантаты для черепно-челюстно-лицевой хирургии и инструменты для их установки, ЧЧЛХ-«КОНМЕТ» в наборе: Набор мини-, низкопрофильных, микропластин, винтов (шлиц квадрат) и инструментов: Винт самонарезающий Ø 2.0 мм x 5.5 мм (шлиц-квадрат)</t>
  </si>
  <si>
    <t>Имплантаты для черепно-челюстно-лицевой хирургии и инструменты для их установки, ЧЧЛХ-«КОНМЕТ» в наборе: Набор мини-, низкопрофильных, микропластин, винтов (шлиц-квадрат) и инструментов: Винт самонарезающий Ø 1.2 мм х 4 мм (шлиц-квадрат)</t>
  </si>
  <si>
    <t>Имплантаты для черепно-челюстно-лицевой хирургии и инструменты для их установки, ЧЧЛХ-«КОНМЕТ» в наборе: Набор мини-, низкопрофильных, микропластин, винтов (шлиц-квадрат) и инструментов: Винт самонарезающий Ø 1.2 мм х 5 мм (шлиц-квадрат)</t>
  </si>
  <si>
    <t>Имплантаты для черепно-челюстно-лицевой хирургии и инструменты для их установки, ЧЧЛХ-«КОНМЕТ» в наборе: Набор мини-, низкопрофильных, микропластин, винтов (шлиц-квадрат) и инструментов: Винт самонарезающий Ø 1.2 мм х 8 мм (шлиц-квадрат)</t>
  </si>
  <si>
    <t>Имплантаты для черепно-челюстно-лицевой хирургии и инструменты для их установки, ЧЧЛХ-«КОНМЕТ» в наборе: Набор пластин ортогнатических: Пластина ортогнатическая L-образная короткая, левая 25,3 мм х 16,5 мм х 1 мм</t>
  </si>
  <si>
    <t>Имплантаты для черепно-челюстно-лицевой хирургии и инструменты для их установки, ЧЧЛХ-«КОНМЕТ» в наборе: Набор пластин ортогнатических: Пластина ортогнатическая L-образная короткая, правая 25,3 мм х 16,5 мм х 1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</si>
</sst>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topLeftCell="A4" zoomScaleNormal="100" workbookViewId="0">
      <selection activeCell="O6" sqref="O6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5" width="16.28515625" style="1" customWidth="1"/>
    <col min="6" max="6" width="17.28515625" style="1" customWidth="1"/>
    <col min="7" max="7" width="9.140625" style="1" bestFit="1" customWidth="1"/>
    <col min="8" max="8" width="9.140625" style="1" customWidth="1"/>
    <col min="9" max="9" width="13.85546875" style="1" customWidth="1"/>
    <col min="10" max="10" width="12" style="1" customWidth="1"/>
    <col min="11" max="11" width="15.140625" style="1" customWidth="1"/>
    <col min="12" max="16384" width="9.140625" style="1"/>
  </cols>
  <sheetData>
    <row r="1" spans="1:13" s="2" customFormat="1" ht="36.75" customHeight="1" x14ac:dyDescent="0.2">
      <c r="A1" s="24" t="s">
        <v>8</v>
      </c>
      <c r="B1" s="22" t="s">
        <v>0</v>
      </c>
      <c r="C1" s="11" t="s">
        <v>1</v>
      </c>
      <c r="D1" s="15" t="s">
        <v>2</v>
      </c>
      <c r="E1" s="11" t="s">
        <v>2</v>
      </c>
      <c r="F1" s="23" t="s">
        <v>4</v>
      </c>
      <c r="G1" s="23" t="s">
        <v>9</v>
      </c>
      <c r="H1" s="18" t="s">
        <v>10</v>
      </c>
      <c r="I1" s="23" t="s">
        <v>5</v>
      </c>
      <c r="J1" s="23" t="s">
        <v>6</v>
      </c>
      <c r="K1" s="23" t="s">
        <v>3</v>
      </c>
    </row>
    <row r="2" spans="1:13" x14ac:dyDescent="0.2">
      <c r="A2" s="25"/>
      <c r="B2" s="22"/>
      <c r="C2" s="3" t="s">
        <v>12</v>
      </c>
      <c r="D2" s="3" t="s">
        <v>12</v>
      </c>
      <c r="E2" s="3" t="s">
        <v>12</v>
      </c>
      <c r="F2" s="23"/>
      <c r="G2" s="23"/>
      <c r="H2" s="18"/>
      <c r="I2" s="23"/>
      <c r="J2" s="23"/>
      <c r="K2" s="23"/>
    </row>
    <row r="3" spans="1:13" ht="92.25" customHeight="1" x14ac:dyDescent="0.2">
      <c r="A3" s="13">
        <v>1</v>
      </c>
      <c r="B3" s="14" t="s">
        <v>13</v>
      </c>
      <c r="C3" s="4">
        <v>1782</v>
      </c>
      <c r="D3" s="4">
        <v>1924.56</v>
      </c>
      <c r="E3" s="4">
        <v>1817.64</v>
      </c>
      <c r="F3" s="4">
        <f>ROUND(AVERAGE(C3:E3),2)</f>
        <v>1841.4</v>
      </c>
      <c r="G3" s="5">
        <v>8</v>
      </c>
      <c r="H3" s="5" t="s">
        <v>11</v>
      </c>
      <c r="I3" s="4">
        <f t="shared" ref="I3:I17" si="0">STDEV(C3:E3)</f>
        <v>74.190576220972929</v>
      </c>
      <c r="J3" s="6">
        <f t="shared" ref="J3:J17" si="1">I3/F3</f>
        <v>4.0290309667086417E-2</v>
      </c>
      <c r="K3" s="16">
        <f t="shared" ref="K3:K17" si="2">F3*G3</f>
        <v>14731.2</v>
      </c>
      <c r="L3" s="7"/>
      <c r="M3" s="8"/>
    </row>
    <row r="4" spans="1:13" ht="88.5" customHeight="1" x14ac:dyDescent="0.2">
      <c r="A4" s="13">
        <v>2</v>
      </c>
      <c r="B4" s="14" t="s">
        <v>14</v>
      </c>
      <c r="C4" s="4">
        <v>1782</v>
      </c>
      <c r="D4" s="4">
        <v>1924.56</v>
      </c>
      <c r="E4" s="4">
        <v>1817.64</v>
      </c>
      <c r="F4" s="4">
        <f t="shared" ref="F4:F15" si="3">ROUND(AVERAGE(C4:E4),2)</f>
        <v>1841.4</v>
      </c>
      <c r="G4" s="5">
        <v>16</v>
      </c>
      <c r="H4" s="5" t="s">
        <v>11</v>
      </c>
      <c r="I4" s="4">
        <f t="shared" si="0"/>
        <v>74.190576220972929</v>
      </c>
      <c r="J4" s="6">
        <f t="shared" si="1"/>
        <v>4.0290309667086417E-2</v>
      </c>
      <c r="K4" s="16">
        <f t="shared" si="2"/>
        <v>29462.400000000001</v>
      </c>
      <c r="L4" s="7"/>
      <c r="M4" s="8"/>
    </row>
    <row r="5" spans="1:13" ht="82.5" customHeight="1" x14ac:dyDescent="0.2">
      <c r="A5" s="13">
        <v>3</v>
      </c>
      <c r="B5" s="14" t="s">
        <v>15</v>
      </c>
      <c r="C5" s="4">
        <v>2574</v>
      </c>
      <c r="D5" s="4">
        <v>2728.44</v>
      </c>
      <c r="E5" s="4">
        <v>2651.22</v>
      </c>
      <c r="F5" s="4">
        <f t="shared" si="3"/>
        <v>2651.22</v>
      </c>
      <c r="G5" s="5">
        <v>10</v>
      </c>
      <c r="H5" s="5" t="s">
        <v>11</v>
      </c>
      <c r="I5" s="4">
        <f t="shared" si="0"/>
        <v>77.220000000000027</v>
      </c>
      <c r="J5" s="6">
        <f t="shared" si="1"/>
        <v>2.9126213592233021E-2</v>
      </c>
      <c r="K5" s="16">
        <f t="shared" si="2"/>
        <v>26512.199999999997</v>
      </c>
      <c r="L5" s="7"/>
      <c r="M5" s="8"/>
    </row>
    <row r="6" spans="1:13" ht="84" x14ac:dyDescent="0.2">
      <c r="A6" s="13">
        <v>4</v>
      </c>
      <c r="B6" s="14" t="s">
        <v>16</v>
      </c>
      <c r="C6" s="4">
        <v>2574</v>
      </c>
      <c r="D6" s="4">
        <v>2728.44</v>
      </c>
      <c r="E6" s="4">
        <v>2651.22</v>
      </c>
      <c r="F6" s="4">
        <f t="shared" si="3"/>
        <v>2651.22</v>
      </c>
      <c r="G6" s="5">
        <v>10</v>
      </c>
      <c r="H6" s="5" t="s">
        <v>11</v>
      </c>
      <c r="I6" s="4">
        <f t="shared" si="0"/>
        <v>77.220000000000027</v>
      </c>
      <c r="J6" s="6">
        <f t="shared" si="1"/>
        <v>2.9126213592233021E-2</v>
      </c>
      <c r="K6" s="16">
        <f t="shared" si="2"/>
        <v>26512.199999999997</v>
      </c>
      <c r="L6" s="7"/>
      <c r="M6" s="8"/>
    </row>
    <row r="7" spans="1:13" ht="91.5" customHeight="1" x14ac:dyDescent="0.2">
      <c r="A7" s="13">
        <v>5</v>
      </c>
      <c r="B7" s="14" t="s">
        <v>17</v>
      </c>
      <c r="C7" s="4">
        <v>2574</v>
      </c>
      <c r="D7" s="4">
        <v>2728.44</v>
      </c>
      <c r="E7" s="4">
        <v>2651.22</v>
      </c>
      <c r="F7" s="4">
        <f t="shared" si="3"/>
        <v>2651.22</v>
      </c>
      <c r="G7" s="5">
        <v>10</v>
      </c>
      <c r="H7" s="5" t="s">
        <v>11</v>
      </c>
      <c r="I7" s="4">
        <f t="shared" si="0"/>
        <v>77.220000000000027</v>
      </c>
      <c r="J7" s="6">
        <f t="shared" si="1"/>
        <v>2.9126213592233021E-2</v>
      </c>
      <c r="K7" s="16">
        <f t="shared" si="2"/>
        <v>26512.199999999997</v>
      </c>
      <c r="L7" s="7"/>
      <c r="M7" s="8"/>
    </row>
    <row r="8" spans="1:13" ht="93" customHeight="1" x14ac:dyDescent="0.2">
      <c r="A8" s="13">
        <v>6</v>
      </c>
      <c r="B8" s="14" t="s">
        <v>18</v>
      </c>
      <c r="C8" s="4">
        <v>2574</v>
      </c>
      <c r="D8" s="4">
        <v>2728.44</v>
      </c>
      <c r="E8" s="4">
        <v>2651.22</v>
      </c>
      <c r="F8" s="4">
        <f t="shared" si="3"/>
        <v>2651.22</v>
      </c>
      <c r="G8" s="5">
        <v>10</v>
      </c>
      <c r="H8" s="5" t="s">
        <v>11</v>
      </c>
      <c r="I8" s="4">
        <f t="shared" si="0"/>
        <v>77.220000000000027</v>
      </c>
      <c r="J8" s="6">
        <f t="shared" si="1"/>
        <v>2.9126213592233021E-2</v>
      </c>
      <c r="K8" s="16">
        <f t="shared" si="2"/>
        <v>26512.199999999997</v>
      </c>
      <c r="L8" s="7"/>
      <c r="M8" s="8"/>
    </row>
    <row r="9" spans="1:13" ht="24" x14ac:dyDescent="0.2">
      <c r="A9" s="13">
        <v>7</v>
      </c>
      <c r="B9" s="14" t="s">
        <v>19</v>
      </c>
      <c r="C9" s="4">
        <v>990</v>
      </c>
      <c r="D9" s="4">
        <v>1098.9000000000001</v>
      </c>
      <c r="E9" s="4">
        <v>1089</v>
      </c>
      <c r="F9" s="4">
        <f t="shared" si="3"/>
        <v>1059.3</v>
      </c>
      <c r="G9" s="5">
        <v>25</v>
      </c>
      <c r="H9" s="5" t="s">
        <v>11</v>
      </c>
      <c r="I9" s="4">
        <f t="shared" si="0"/>
        <v>60.219349049952406</v>
      </c>
      <c r="J9" s="6">
        <f t="shared" si="1"/>
        <v>5.6848247946712366E-2</v>
      </c>
      <c r="K9" s="16">
        <f t="shared" si="2"/>
        <v>26482.5</v>
      </c>
      <c r="L9" s="7"/>
      <c r="M9" s="8"/>
    </row>
    <row r="10" spans="1:13" ht="96" x14ac:dyDescent="0.2">
      <c r="A10" s="13">
        <v>8</v>
      </c>
      <c r="B10" s="14" t="s">
        <v>20</v>
      </c>
      <c r="C10" s="4">
        <v>346.5</v>
      </c>
      <c r="D10" s="4">
        <v>363.83</v>
      </c>
      <c r="E10" s="4">
        <v>360.36</v>
      </c>
      <c r="F10" s="4">
        <f t="shared" si="3"/>
        <v>356.9</v>
      </c>
      <c r="G10" s="5">
        <v>50</v>
      </c>
      <c r="H10" s="5" t="s">
        <v>11</v>
      </c>
      <c r="I10" s="4">
        <f t="shared" si="0"/>
        <v>9.1694183748661651</v>
      </c>
      <c r="J10" s="6">
        <f t="shared" si="1"/>
        <v>2.5691841902118706E-2</v>
      </c>
      <c r="K10" s="16">
        <f t="shared" si="2"/>
        <v>17845</v>
      </c>
      <c r="L10" s="7"/>
      <c r="M10" s="8"/>
    </row>
    <row r="11" spans="1:13" ht="94.5" customHeight="1" x14ac:dyDescent="0.2">
      <c r="A11" s="13">
        <v>9</v>
      </c>
      <c r="B11" s="14" t="s">
        <v>21</v>
      </c>
      <c r="C11" s="4">
        <v>346.5</v>
      </c>
      <c r="D11" s="4">
        <v>363.83</v>
      </c>
      <c r="E11" s="4">
        <v>360.36</v>
      </c>
      <c r="F11" s="4">
        <f t="shared" si="3"/>
        <v>356.9</v>
      </c>
      <c r="G11" s="5">
        <v>10</v>
      </c>
      <c r="H11" s="5" t="s">
        <v>11</v>
      </c>
      <c r="I11" s="4">
        <f t="shared" si="0"/>
        <v>9.1694183748661651</v>
      </c>
      <c r="J11" s="6">
        <f t="shared" si="1"/>
        <v>2.5691841902118706E-2</v>
      </c>
      <c r="K11" s="16">
        <f t="shared" si="2"/>
        <v>3569</v>
      </c>
      <c r="L11" s="7"/>
      <c r="M11" s="8"/>
    </row>
    <row r="12" spans="1:13" ht="102.75" customHeight="1" x14ac:dyDescent="0.2">
      <c r="A12" s="13">
        <v>10</v>
      </c>
      <c r="B12" s="14" t="s">
        <v>22</v>
      </c>
      <c r="C12" s="4">
        <v>346.5</v>
      </c>
      <c r="D12" s="4">
        <v>363.83</v>
      </c>
      <c r="E12" s="4">
        <v>360.36</v>
      </c>
      <c r="F12" s="4">
        <f t="shared" si="3"/>
        <v>356.9</v>
      </c>
      <c r="G12" s="5">
        <v>100</v>
      </c>
      <c r="H12" s="5" t="s">
        <v>11</v>
      </c>
      <c r="I12" s="4">
        <f t="shared" si="0"/>
        <v>9.1694183748661651</v>
      </c>
      <c r="J12" s="6">
        <f t="shared" si="1"/>
        <v>2.5691841902118706E-2</v>
      </c>
      <c r="K12" s="16">
        <f t="shared" si="2"/>
        <v>35690</v>
      </c>
      <c r="L12" s="7"/>
      <c r="M12" s="8"/>
    </row>
    <row r="13" spans="1:13" ht="93" customHeight="1" x14ac:dyDescent="0.2">
      <c r="A13" s="13">
        <v>11</v>
      </c>
      <c r="B13" s="14" t="s">
        <v>23</v>
      </c>
      <c r="C13" s="4">
        <v>445.5</v>
      </c>
      <c r="D13" s="4">
        <v>363.83</v>
      </c>
      <c r="E13" s="4">
        <v>360.36</v>
      </c>
      <c r="F13" s="4">
        <f t="shared" si="3"/>
        <v>389.9</v>
      </c>
      <c r="G13" s="5">
        <v>10</v>
      </c>
      <c r="H13" s="5" t="s">
        <v>11</v>
      </c>
      <c r="I13" s="4">
        <f t="shared" si="0"/>
        <v>48.185145359678472</v>
      </c>
      <c r="J13" s="6">
        <f t="shared" si="1"/>
        <v>0.12358334280502302</v>
      </c>
      <c r="K13" s="16">
        <f t="shared" si="2"/>
        <v>3899</v>
      </c>
      <c r="L13" s="7"/>
      <c r="M13" s="8"/>
    </row>
    <row r="14" spans="1:13" ht="101.25" customHeight="1" x14ac:dyDescent="0.2">
      <c r="A14" s="13">
        <v>12</v>
      </c>
      <c r="B14" s="14" t="s">
        <v>24</v>
      </c>
      <c r="C14" s="4">
        <v>445.5</v>
      </c>
      <c r="D14" s="4">
        <v>363.83</v>
      </c>
      <c r="E14" s="4">
        <v>360.36</v>
      </c>
      <c r="F14" s="4">
        <f t="shared" si="3"/>
        <v>389.9</v>
      </c>
      <c r="G14" s="5">
        <v>10</v>
      </c>
      <c r="H14" s="5" t="s">
        <v>11</v>
      </c>
      <c r="I14" s="4">
        <f t="shared" si="0"/>
        <v>48.185145359678472</v>
      </c>
      <c r="J14" s="6">
        <f t="shared" si="1"/>
        <v>0.12358334280502302</v>
      </c>
      <c r="K14" s="16">
        <f t="shared" si="2"/>
        <v>3899</v>
      </c>
      <c r="L14" s="7"/>
      <c r="M14" s="8"/>
    </row>
    <row r="15" spans="1:13" ht="101.25" customHeight="1" x14ac:dyDescent="0.2">
      <c r="A15" s="13">
        <v>13</v>
      </c>
      <c r="B15" s="14" t="s">
        <v>25</v>
      </c>
      <c r="C15" s="4">
        <v>445.5</v>
      </c>
      <c r="D15" s="4">
        <v>363.83</v>
      </c>
      <c r="E15" s="4">
        <v>360.36</v>
      </c>
      <c r="F15" s="4">
        <f t="shared" si="3"/>
        <v>389.9</v>
      </c>
      <c r="G15" s="5">
        <v>20</v>
      </c>
      <c r="H15" s="5" t="s">
        <v>11</v>
      </c>
      <c r="I15" s="4">
        <f t="shared" si="0"/>
        <v>48.185145359678472</v>
      </c>
      <c r="J15" s="6">
        <f t="shared" si="1"/>
        <v>0.12358334280502302</v>
      </c>
      <c r="K15" s="16">
        <f t="shared" si="2"/>
        <v>7798</v>
      </c>
      <c r="L15" s="7"/>
      <c r="M15" s="8"/>
    </row>
    <row r="16" spans="1:13" ht="69.75" customHeight="1" x14ac:dyDescent="0.2">
      <c r="A16" s="13">
        <v>14</v>
      </c>
      <c r="B16" s="14" t="s">
        <v>26</v>
      </c>
      <c r="C16" s="4">
        <v>1980</v>
      </c>
      <c r="D16" s="4">
        <v>2178</v>
      </c>
      <c r="E16" s="4">
        <v>2019.6</v>
      </c>
      <c r="F16" s="4">
        <f>ROUND(AVERAGE(C16:E16),2)</f>
        <v>2059.1999999999998</v>
      </c>
      <c r="G16" s="5">
        <v>10</v>
      </c>
      <c r="H16" s="5" t="s">
        <v>11</v>
      </c>
      <c r="I16" s="4">
        <f t="shared" si="0"/>
        <v>104.7717519181578</v>
      </c>
      <c r="J16" s="6">
        <f t="shared" si="1"/>
        <v>5.0879832905088296E-2</v>
      </c>
      <c r="K16" s="16">
        <f t="shared" si="2"/>
        <v>20592</v>
      </c>
      <c r="L16" s="7"/>
      <c r="M16" s="8"/>
    </row>
    <row r="17" spans="1:13" ht="90" customHeight="1" x14ac:dyDescent="0.2">
      <c r="A17" s="13">
        <v>15</v>
      </c>
      <c r="B17" s="14" t="s">
        <v>27</v>
      </c>
      <c r="C17" s="4">
        <v>1980</v>
      </c>
      <c r="D17" s="4">
        <v>2178</v>
      </c>
      <c r="E17" s="4">
        <v>2019.6</v>
      </c>
      <c r="F17" s="4">
        <f t="shared" ref="F17" si="4">ROUND(AVERAGE(C17:E17),2)</f>
        <v>2059.1999999999998</v>
      </c>
      <c r="G17" s="5">
        <v>10</v>
      </c>
      <c r="H17" s="5" t="s">
        <v>11</v>
      </c>
      <c r="I17" s="4">
        <f t="shared" si="0"/>
        <v>104.7717519181578</v>
      </c>
      <c r="J17" s="6">
        <f t="shared" si="1"/>
        <v>5.0879832905088296E-2</v>
      </c>
      <c r="K17" s="16">
        <f t="shared" si="2"/>
        <v>20592</v>
      </c>
      <c r="L17" s="7"/>
      <c r="M17" s="8"/>
    </row>
    <row r="18" spans="1:13" ht="14.25" customHeight="1" x14ac:dyDescent="0.2">
      <c r="A18" s="12"/>
      <c r="B18" s="19" t="s">
        <v>7</v>
      </c>
      <c r="C18" s="20"/>
      <c r="D18" s="20"/>
      <c r="E18" s="20"/>
      <c r="F18" s="20"/>
      <c r="G18" s="20"/>
      <c r="H18" s="20"/>
      <c r="I18" s="20"/>
      <c r="J18" s="21"/>
      <c r="K18" s="9">
        <f>SUM(K3:K17)</f>
        <v>290608.90000000002</v>
      </c>
      <c r="L18" s="17"/>
    </row>
    <row r="23" spans="1:13" x14ac:dyDescent="0.2">
      <c r="C23" s="10"/>
      <c r="D23" s="10"/>
      <c r="E23" s="10"/>
    </row>
    <row r="24" spans="1:13" x14ac:dyDescent="0.2">
      <c r="C24" s="10"/>
      <c r="D24" s="10"/>
      <c r="E24" s="10"/>
    </row>
  </sheetData>
  <mergeCells count="8">
    <mergeCell ref="B18:J18"/>
    <mergeCell ref="B1:B2"/>
    <mergeCell ref="J1:J2"/>
    <mergeCell ref="A1:A2"/>
    <mergeCell ref="K1:K2"/>
    <mergeCell ref="G1:G2"/>
    <mergeCell ref="F1:F2"/>
    <mergeCell ref="I1:I2"/>
  </mergeCells>
  <pageMargins left="0.39370078740157483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</vt:lpstr>
      <vt:lpstr>Лист1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2026-06-16T11:56:28Z</dcterms:modified>
</cp:coreProperties>
</file>