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купки по 242 на 2026 год\Б Картриджи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definedNames>
    <definedName name="_xlnm.Print_Area" localSheetId="0">'Расчет цены'!$A$1:$P$23</definedName>
  </definedNames>
  <calcPr calcId="152511"/>
</workbook>
</file>

<file path=xl/calcChain.xml><?xml version="1.0" encoding="utf-8"?>
<calcChain xmlns="http://schemas.openxmlformats.org/spreadsheetml/2006/main">
  <c r="I8" i="2" l="1"/>
  <c r="J8" i="2" s="1"/>
  <c r="K8" i="2" s="1"/>
  <c r="L8" i="2"/>
  <c r="M8" i="2" s="1"/>
  <c r="N8" i="2" s="1"/>
  <c r="O8" i="2" s="1"/>
  <c r="I9" i="2"/>
  <c r="J9" i="2" s="1"/>
  <c r="K9" i="2" s="1"/>
  <c r="L9" i="2"/>
  <c r="M9" i="2"/>
  <c r="N9" i="2" s="1"/>
  <c r="O9" i="2" s="1"/>
  <c r="I10" i="2"/>
  <c r="J10" i="2"/>
  <c r="K10" i="2" s="1"/>
  <c r="L10" i="2"/>
  <c r="M10" i="2"/>
  <c r="N10" i="2"/>
  <c r="O10" i="2" s="1"/>
  <c r="I11" i="2"/>
  <c r="J11" i="2"/>
  <c r="K11" i="2"/>
  <c r="L11" i="2"/>
  <c r="M11" i="2"/>
  <c r="N11" i="2"/>
  <c r="O11" i="2"/>
  <c r="I12" i="2"/>
  <c r="J12" i="2"/>
  <c r="K12" i="2"/>
  <c r="L12" i="2"/>
  <c r="M12" i="2" s="1"/>
  <c r="N12" i="2" s="1"/>
  <c r="O12" i="2" s="1"/>
  <c r="I13" i="2"/>
  <c r="J13" i="2" s="1"/>
  <c r="K13" i="2" s="1"/>
  <c r="L13" i="2"/>
  <c r="M13" i="2"/>
  <c r="N13" i="2" s="1"/>
  <c r="O13" i="2" s="1"/>
  <c r="I14" i="2"/>
  <c r="J14" i="2"/>
  <c r="K14" i="2" s="1"/>
  <c r="L14" i="2"/>
  <c r="M14" i="2" s="1"/>
  <c r="N14" i="2" s="1"/>
  <c r="O14" i="2" s="1"/>
  <c r="I15" i="2"/>
  <c r="J15" i="2"/>
  <c r="K15" i="2"/>
  <c r="L15" i="2"/>
  <c r="M15" i="2"/>
  <c r="N15" i="2" s="1"/>
  <c r="O15" i="2" s="1"/>
  <c r="I16" i="2"/>
  <c r="J16" i="2"/>
  <c r="K16" i="2"/>
  <c r="L16" i="2"/>
  <c r="M16" i="2" s="1"/>
  <c r="N16" i="2" s="1"/>
  <c r="O16" i="2" s="1"/>
  <c r="I17" i="2"/>
  <c r="J17" i="2" s="1"/>
  <c r="K17" i="2" s="1"/>
  <c r="L17" i="2"/>
  <c r="M17" i="2" s="1"/>
  <c r="N17" i="2" s="1"/>
  <c r="O17" i="2" s="1"/>
  <c r="I18" i="2"/>
  <c r="J18" i="2"/>
  <c r="K18" i="2" s="1"/>
  <c r="L18" i="2"/>
  <c r="M18" i="2"/>
  <c r="N18" i="2"/>
  <c r="O18" i="2" s="1"/>
  <c r="G19" i="2"/>
  <c r="F19" i="2"/>
  <c r="E19" i="2"/>
  <c r="O19" i="2" l="1"/>
  <c r="I7" i="2"/>
  <c r="J7" i="2" s="1"/>
  <c r="K7" i="2" s="1"/>
  <c r="L7" i="2"/>
  <c r="M7" i="2" s="1"/>
  <c r="N7" i="2" s="1"/>
  <c r="O7" i="2" s="1"/>
  <c r="O20" i="2" l="1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<sst xmlns="http://schemas.openxmlformats.org/spreadsheetml/2006/main" count="54" uniqueCount="43">
  <si>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</si>
  <si>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</si>
  <si>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</si>
  <si>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</si>
  <si>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</si>
  <si>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</si>
  <si>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</si>
  <si>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</si>
  <si>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</si>
  <si>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</si>
  <si>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</si>
  <si>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</si>
  <si>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</si>
  <si>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</si>
  <si>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</si>
  <si>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</si>
  <si>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</si>
  <si>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</si>
  <si>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</si>
  <si>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</si>
  <si>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</si>
  <si>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</si>
  <si>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</si>
  <si>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</si>
  <si>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</si>
  <si>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Дата составления 22.05.2026г.</t>
  </si>
  <si>
    <t>Картридж для принтера HP Color LaserJet CP1525nw (CE 320A)</t>
  </si>
  <si>
    <t>Картридж для принтера HP Color LaserJet CP1525nw (CE 321A)</t>
  </si>
  <si>
    <t>Картридж для принтера HP Color LaserJet CP1525nw (CE 322A)</t>
  </si>
  <si>
    <t>Картридж для принтера HP Color LaserJet CP1525nw (CE 323A)</t>
  </si>
  <si>
    <t>Картридж RC TL-5120X для Pantum BP5100DN/BP5100DW</t>
  </si>
  <si>
    <t>Тонер-картридж (TK-1110) для Kyocera-Mita FS-1040/1020MFP/1120MFP</t>
  </si>
  <si>
    <t>Картридж (106R02773/106R03048) для Xerox Phaser 3020/WC 3025</t>
  </si>
  <si>
    <t>Картридж Canon 725 для Canon LBP6000</t>
  </si>
  <si>
    <t>Картридж (W2031X) для HP Color LaserJet Pro M454dn/M479dw</t>
  </si>
  <si>
    <t>Картридж (W2030X) для HP Color LaserJet Pro M454dn/M479dw</t>
  </si>
  <si>
    <t>Картридж для Lexmark MX521ade</t>
  </si>
  <si>
    <t>Картридж для KYOCERA M2040dn (TK-1170)</t>
  </si>
  <si>
    <t xml:space="preserve">РАСЧЕТ (Обоснование) начальной (максимальной) цены государственного контракта на поставку картриджей и тонера для принтеров и МФУ , для обеспечения государственных нужд ФКУЗ Ставропольский противочумный институт Роспотребнадзора  в сфере ИКТ             ИКЗ: 261263600064126360100100260000000244                                                         ОКПД2: </t>
  </si>
  <si>
    <t>Информация №1 вх.5026 №  от  22.05.2026</t>
  </si>
  <si>
    <t>Информация №2 вх.5027 № от   22.05.2026</t>
  </si>
  <si>
    <t>Информация №3 вх. №5028  от   22.05.2026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</si>
  <si>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163702.99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149100 (сто сорок девять тысяч сто)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</si>
</sst>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7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zoomScale="70" zoomScaleNormal="85" zoomScaleSheetLayoutView="70" workbookViewId="0">
      <selection activeCell="H18" sqref="H18"/>
    </sheetView>
  </sheetViews>
  <sheetFormatPr defaultRowHeight="12.75" x14ac:dyDescent="0.2"/>
  <cols>
    <col min="1" max="1" width="4" style="5" customWidth="1"/>
    <col min="2" max="2" width="34.5703125" style="5" customWidth="1"/>
    <col min="3" max="3" width="7.7109375" style="5" customWidth="1"/>
    <col min="4" max="4" width="6.85546875" style="5" customWidth="1"/>
    <col min="5" max="5" width="17.7109375" style="25" customWidth="1"/>
    <col min="6" max="6" width="16.85546875" style="25" customWidth="1"/>
    <col min="7" max="7" width="17.5703125" style="25" customWidth="1"/>
    <col min="8" max="8" width="6.140625" style="5" customWidth="1"/>
    <col min="9" max="9" width="15.28515625" style="5" customWidth="1"/>
    <col min="10" max="10" width="14.7109375" style="5" customWidth="1"/>
    <col min="11" max="11" width="11" style="5" customWidth="1"/>
    <col min="12" max="12" width="19.42578125" style="5" customWidth="1"/>
    <col min="13" max="13" width="14.140625" style="5" customWidth="1"/>
    <col min="14" max="14" width="14" style="5" customWidth="1"/>
    <col min="15" max="15" width="15.42578125" style="5" customWidth="1"/>
    <col min="16" max="16384" width="9.140625" style="5"/>
  </cols>
  <sheetData>
    <row r="1" spans="1:15" ht="37.5" customHeight="1" x14ac:dyDescent="0.25">
      <c r="A1" s="3"/>
      <c r="B1" s="3"/>
      <c r="C1" s="3"/>
      <c r="D1" s="3"/>
      <c r="E1" s="4"/>
      <c r="F1" s="4"/>
      <c r="G1" s="4"/>
      <c r="H1" s="3"/>
      <c r="I1" s="47" t="s">
        <v>16</v>
      </c>
      <c r="J1" s="47"/>
      <c r="K1" s="47"/>
      <c r="L1" s="47"/>
      <c r="M1" s="47"/>
      <c r="N1" s="47"/>
      <c r="O1" s="47"/>
    </row>
    <row r="2" spans="1:15" s="6" customFormat="1" ht="69" customHeight="1" x14ac:dyDescent="0.3">
      <c r="A2" s="45" t="s">
        <v>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s="9" customFormat="1" ht="23.25" customHeight="1" x14ac:dyDescent="0.25">
      <c r="A3" s="7"/>
      <c r="B3" s="8" t="s">
        <v>14</v>
      </c>
      <c r="C3" s="41" t="s">
        <v>17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spans="1:15" s="9" customFormat="1" ht="21.75" customHeight="1" x14ac:dyDescent="0.25">
      <c r="A4" s="10"/>
      <c r="B4" s="11"/>
      <c r="C4" s="44" t="s">
        <v>24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s="9" customFormat="1" ht="40.5" customHeight="1" x14ac:dyDescent="0.25">
      <c r="A5" s="48" t="s">
        <v>0</v>
      </c>
      <c r="B5" s="48" t="s">
        <v>9</v>
      </c>
      <c r="C5" s="49" t="s">
        <v>1</v>
      </c>
      <c r="D5" s="49" t="s">
        <v>2</v>
      </c>
      <c r="E5" s="55" t="s">
        <v>10</v>
      </c>
      <c r="F5" s="56"/>
      <c r="G5" s="57"/>
      <c r="H5" s="12"/>
      <c r="I5" s="50" t="s">
        <v>12</v>
      </c>
      <c r="J5" s="50"/>
      <c r="K5" s="50"/>
      <c r="L5" s="58" t="s">
        <v>15</v>
      </c>
      <c r="M5" s="58"/>
      <c r="N5" s="58"/>
      <c r="O5" s="58"/>
    </row>
    <row r="6" spans="1:15" ht="198.75" customHeight="1" x14ac:dyDescent="0.2">
      <c r="A6" s="49"/>
      <c r="B6" s="49"/>
      <c r="C6" s="54"/>
      <c r="D6" s="54"/>
      <c r="E6" s="33" t="s">
        <v>39</v>
      </c>
      <c r="F6" s="26" t="s">
        <v>40</v>
      </c>
      <c r="G6" s="26" t="s">
        <v>41</v>
      </c>
      <c r="H6" s="13" t="s">
        <v>5</v>
      </c>
      <c r="I6" s="13" t="s">
        <v>4</v>
      </c>
      <c r="J6" s="13" t="s">
        <v>3</v>
      </c>
      <c r="K6" s="13" t="s">
        <v>19</v>
      </c>
      <c r="L6" s="14" t="s">
        <v>20</v>
      </c>
      <c r="M6" s="13" t="s">
        <v>7</v>
      </c>
      <c r="N6" s="13" t="s">
        <v>8</v>
      </c>
      <c r="O6" s="13" t="s">
        <v>11</v>
      </c>
    </row>
    <row r="7" spans="1:15" ht="54.75" customHeight="1" x14ac:dyDescent="0.2">
      <c r="A7" s="30">
        <v>1</v>
      </c>
      <c r="B7" s="38" t="s">
        <v>26</v>
      </c>
      <c r="C7" s="30" t="s">
        <v>23</v>
      </c>
      <c r="D7" s="38">
        <v>2</v>
      </c>
      <c r="E7" s="29">
        <v>780</v>
      </c>
      <c r="F7" s="29">
        <v>1400</v>
      </c>
      <c r="G7" s="29">
        <v>1450</v>
      </c>
      <c r="H7" s="28"/>
      <c r="I7" s="2">
        <f t="shared" ref="I7" si="0">AVERAGE(E7:G7)</f>
        <v>1210</v>
      </c>
      <c r="J7" s="2">
        <f t="shared" ref="J7" si="1">SQRT(((SUM((POWER(G7-I7,2)),(POWER(F7-I7,2)),(POWER(E7-I7,2)))/(COLUMNS(E7:G7)-1))))</f>
        <v>373.22915213043046</v>
      </c>
      <c r="K7" s="2">
        <f t="shared" ref="K7" si="2">J7/I7*100</f>
        <v>30.845384473589295</v>
      </c>
      <c r="L7" s="2">
        <f t="shared" ref="L7" si="3">((D7/3)*(SUM(E7:G7)))</f>
        <v>2420</v>
      </c>
      <c r="M7" s="2">
        <f t="shared" ref="M7" si="4">L7/D7</f>
        <v>1210</v>
      </c>
      <c r="N7" s="2">
        <f t="shared" ref="N7" si="5">ROUNDDOWN(M7,2)</f>
        <v>1210</v>
      </c>
      <c r="O7" s="2">
        <f t="shared" ref="O7" si="6">N7*D7</f>
        <v>2420</v>
      </c>
    </row>
    <row r="8" spans="1:15" ht="54.75" customHeight="1" x14ac:dyDescent="0.2">
      <c r="A8" s="30">
        <v>2</v>
      </c>
      <c r="B8" s="39" t="s">
        <v>27</v>
      </c>
      <c r="C8" s="30" t="s">
        <v>23</v>
      </c>
      <c r="D8" s="38">
        <v>2</v>
      </c>
      <c r="E8" s="29">
        <v>780</v>
      </c>
      <c r="F8" s="29">
        <v>1400</v>
      </c>
      <c r="G8" s="29">
        <v>1450</v>
      </c>
      <c r="H8" s="32"/>
      <c r="I8" s="2">
        <f t="shared" ref="I8:I18" si="7">AVERAGE(E8:G8)</f>
        <v>1210</v>
      </c>
      <c r="J8" s="2">
        <f t="shared" ref="J8:J18" si="8">SQRT(((SUM((POWER(G8-I8,2)),(POWER(F8-I8,2)),(POWER(E8-I8,2)))/(COLUMNS(E8:G8)-1))))</f>
        <v>373.22915213043046</v>
      </c>
      <c r="K8" s="2">
        <f t="shared" ref="K8:K18" si="9">J8/I8*100</f>
        <v>30.845384473589295</v>
      </c>
      <c r="L8" s="2">
        <f t="shared" ref="L8:L18" si="10">((D8/3)*(SUM(E8:G8)))</f>
        <v>2420</v>
      </c>
      <c r="M8" s="2">
        <f t="shared" ref="M8:M18" si="11">L8/D8</f>
        <v>1210</v>
      </c>
      <c r="N8" s="2">
        <f t="shared" ref="N8:N18" si="12">ROUNDDOWN(M8,2)</f>
        <v>1210</v>
      </c>
      <c r="O8" s="2">
        <f t="shared" ref="O8:O18" si="13">N8*D8</f>
        <v>2420</v>
      </c>
    </row>
    <row r="9" spans="1:15" ht="54.75" customHeight="1" x14ac:dyDescent="0.2">
      <c r="A9" s="30">
        <v>3</v>
      </c>
      <c r="B9" s="39" t="s">
        <v>28</v>
      </c>
      <c r="C9" s="30" t="s">
        <v>23</v>
      </c>
      <c r="D9" s="38">
        <v>2</v>
      </c>
      <c r="E9" s="29">
        <v>780</v>
      </c>
      <c r="F9" s="29">
        <v>1400</v>
      </c>
      <c r="G9" s="29">
        <v>1450</v>
      </c>
      <c r="H9" s="32"/>
      <c r="I9" s="2">
        <f t="shared" si="7"/>
        <v>1210</v>
      </c>
      <c r="J9" s="2">
        <f t="shared" si="8"/>
        <v>373.22915213043046</v>
      </c>
      <c r="K9" s="2">
        <f t="shared" si="9"/>
        <v>30.845384473589295</v>
      </c>
      <c r="L9" s="2">
        <f t="shared" si="10"/>
        <v>2420</v>
      </c>
      <c r="M9" s="2">
        <f t="shared" si="11"/>
        <v>1210</v>
      </c>
      <c r="N9" s="2">
        <f t="shared" si="12"/>
        <v>1210</v>
      </c>
      <c r="O9" s="2">
        <f t="shared" si="13"/>
        <v>2420</v>
      </c>
    </row>
    <row r="10" spans="1:15" ht="54.75" customHeight="1" x14ac:dyDescent="0.2">
      <c r="A10" s="30">
        <v>4</v>
      </c>
      <c r="B10" s="39" t="s">
        <v>29</v>
      </c>
      <c r="C10" s="30" t="s">
        <v>23</v>
      </c>
      <c r="D10" s="38">
        <v>2</v>
      </c>
      <c r="E10" s="29">
        <v>780</v>
      </c>
      <c r="F10" s="29">
        <v>1400</v>
      </c>
      <c r="G10" s="29">
        <v>1450</v>
      </c>
      <c r="H10" s="32"/>
      <c r="I10" s="2">
        <f t="shared" si="7"/>
        <v>1210</v>
      </c>
      <c r="J10" s="2">
        <f t="shared" si="8"/>
        <v>373.22915213043046</v>
      </c>
      <c r="K10" s="2">
        <f t="shared" si="9"/>
        <v>30.845384473589295</v>
      </c>
      <c r="L10" s="2">
        <f t="shared" si="10"/>
        <v>2420</v>
      </c>
      <c r="M10" s="2">
        <f t="shared" si="11"/>
        <v>1210</v>
      </c>
      <c r="N10" s="2">
        <f t="shared" si="12"/>
        <v>1210</v>
      </c>
      <c r="O10" s="2">
        <f t="shared" si="13"/>
        <v>2420</v>
      </c>
    </row>
    <row r="11" spans="1:15" ht="54.75" customHeight="1" x14ac:dyDescent="0.2">
      <c r="A11" s="30">
        <v>5</v>
      </c>
      <c r="B11" s="39" t="s">
        <v>30</v>
      </c>
      <c r="C11" s="30" t="s">
        <v>23</v>
      </c>
      <c r="D11" s="38">
        <v>2</v>
      </c>
      <c r="E11" s="29">
        <v>890</v>
      </c>
      <c r="F11" s="29">
        <v>1300</v>
      </c>
      <c r="G11" s="29">
        <v>1360</v>
      </c>
      <c r="H11" s="32"/>
      <c r="I11" s="2">
        <f t="shared" si="7"/>
        <v>1183.3333333333333</v>
      </c>
      <c r="J11" s="2">
        <f t="shared" si="8"/>
        <v>255.79940057266228</v>
      </c>
      <c r="K11" s="2">
        <f t="shared" si="9"/>
        <v>21.616850752619349</v>
      </c>
      <c r="L11" s="2">
        <f t="shared" si="10"/>
        <v>2366.6666666666665</v>
      </c>
      <c r="M11" s="2">
        <f t="shared" si="11"/>
        <v>1183.3333333333333</v>
      </c>
      <c r="N11" s="2">
        <f t="shared" si="12"/>
        <v>1183.33</v>
      </c>
      <c r="O11" s="2">
        <f t="shared" si="13"/>
        <v>2366.66</v>
      </c>
    </row>
    <row r="12" spans="1:15" ht="54.75" customHeight="1" x14ac:dyDescent="0.2">
      <c r="A12" s="30">
        <v>6</v>
      </c>
      <c r="B12" s="39" t="s">
        <v>31</v>
      </c>
      <c r="C12" s="30" t="s">
        <v>23</v>
      </c>
      <c r="D12" s="38">
        <v>4</v>
      </c>
      <c r="E12" s="29">
        <v>400</v>
      </c>
      <c r="F12" s="29">
        <v>1300</v>
      </c>
      <c r="G12" s="29">
        <v>1360</v>
      </c>
      <c r="H12" s="32"/>
      <c r="I12" s="2">
        <f t="shared" si="7"/>
        <v>1020</v>
      </c>
      <c r="J12" s="2">
        <f t="shared" si="8"/>
        <v>537.77318638995007</v>
      </c>
      <c r="K12" s="2">
        <f t="shared" si="9"/>
        <v>52.722861410779423</v>
      </c>
      <c r="L12" s="2">
        <f t="shared" si="10"/>
        <v>4080</v>
      </c>
      <c r="M12" s="2">
        <f t="shared" si="11"/>
        <v>1020</v>
      </c>
      <c r="N12" s="2">
        <f t="shared" si="12"/>
        <v>1020</v>
      </c>
      <c r="O12" s="2">
        <f t="shared" si="13"/>
        <v>4080</v>
      </c>
    </row>
    <row r="13" spans="1:15" ht="54.75" customHeight="1" x14ac:dyDescent="0.2">
      <c r="A13" s="30">
        <v>7</v>
      </c>
      <c r="B13" s="39" t="s">
        <v>32</v>
      </c>
      <c r="C13" s="30" t="s">
        <v>23</v>
      </c>
      <c r="D13" s="38">
        <v>2</v>
      </c>
      <c r="E13" s="29">
        <v>565</v>
      </c>
      <c r="F13" s="29">
        <v>1200</v>
      </c>
      <c r="G13" s="29">
        <v>1230</v>
      </c>
      <c r="H13" s="32"/>
      <c r="I13" s="2">
        <f t="shared" si="7"/>
        <v>998.33333333333337</v>
      </c>
      <c r="J13" s="2">
        <f t="shared" si="8"/>
        <v>375.57733335936729</v>
      </c>
      <c r="K13" s="2">
        <f t="shared" si="9"/>
        <v>37.620434059369003</v>
      </c>
      <c r="L13" s="2">
        <f t="shared" si="10"/>
        <v>1996.6666666666665</v>
      </c>
      <c r="M13" s="2">
        <f t="shared" si="11"/>
        <v>998.33333333333326</v>
      </c>
      <c r="N13" s="2">
        <f t="shared" si="12"/>
        <v>998.33</v>
      </c>
      <c r="O13" s="2">
        <f t="shared" si="13"/>
        <v>1996.66</v>
      </c>
    </row>
    <row r="14" spans="1:15" ht="54.75" customHeight="1" x14ac:dyDescent="0.2">
      <c r="A14" s="30">
        <v>8</v>
      </c>
      <c r="B14" s="39" t="s">
        <v>33</v>
      </c>
      <c r="C14" s="30" t="s">
        <v>23</v>
      </c>
      <c r="D14" s="38">
        <v>4</v>
      </c>
      <c r="E14" s="29">
        <v>450</v>
      </c>
      <c r="F14" s="29">
        <v>1200</v>
      </c>
      <c r="G14" s="29">
        <v>1230</v>
      </c>
      <c r="H14" s="32"/>
      <c r="I14" s="2">
        <f t="shared" si="7"/>
        <v>960</v>
      </c>
      <c r="J14" s="2">
        <f t="shared" si="8"/>
        <v>441.92759587968703</v>
      </c>
      <c r="K14" s="2">
        <f t="shared" si="9"/>
        <v>46.034124570800735</v>
      </c>
      <c r="L14" s="2">
        <f t="shared" si="10"/>
        <v>3840</v>
      </c>
      <c r="M14" s="2">
        <f t="shared" si="11"/>
        <v>960</v>
      </c>
      <c r="N14" s="2">
        <f t="shared" si="12"/>
        <v>960</v>
      </c>
      <c r="O14" s="2">
        <f t="shared" si="13"/>
        <v>3840</v>
      </c>
    </row>
    <row r="15" spans="1:15" ht="54.75" customHeight="1" x14ac:dyDescent="0.2">
      <c r="A15" s="30">
        <v>9</v>
      </c>
      <c r="B15" s="39" t="s">
        <v>34</v>
      </c>
      <c r="C15" s="30" t="s">
        <v>23</v>
      </c>
      <c r="D15" s="38">
        <v>5</v>
      </c>
      <c r="E15" s="29">
        <v>1190</v>
      </c>
      <c r="F15" s="29">
        <v>1700</v>
      </c>
      <c r="G15" s="29">
        <v>1760</v>
      </c>
      <c r="H15" s="32"/>
      <c r="I15" s="2">
        <f t="shared" si="7"/>
        <v>1550</v>
      </c>
      <c r="J15" s="2">
        <f t="shared" si="8"/>
        <v>313.20919526731649</v>
      </c>
      <c r="K15" s="2">
        <f t="shared" si="9"/>
        <v>20.207044855955903</v>
      </c>
      <c r="L15" s="2">
        <f t="shared" si="10"/>
        <v>7750</v>
      </c>
      <c r="M15" s="2">
        <f t="shared" si="11"/>
        <v>1550</v>
      </c>
      <c r="N15" s="2">
        <f t="shared" si="12"/>
        <v>1550</v>
      </c>
      <c r="O15" s="2">
        <f t="shared" si="13"/>
        <v>7750</v>
      </c>
    </row>
    <row r="16" spans="1:15" ht="54.75" customHeight="1" x14ac:dyDescent="0.2">
      <c r="A16" s="30">
        <v>10</v>
      </c>
      <c r="B16" s="39" t="s">
        <v>35</v>
      </c>
      <c r="C16" s="30" t="s">
        <v>23</v>
      </c>
      <c r="D16" s="38">
        <v>5</v>
      </c>
      <c r="E16" s="29">
        <v>1190</v>
      </c>
      <c r="F16" s="29">
        <v>1700</v>
      </c>
      <c r="G16" s="29">
        <v>1760</v>
      </c>
      <c r="H16" s="32"/>
      <c r="I16" s="2">
        <f t="shared" si="7"/>
        <v>1550</v>
      </c>
      <c r="J16" s="2">
        <f t="shared" si="8"/>
        <v>313.20919526731649</v>
      </c>
      <c r="K16" s="2">
        <f t="shared" si="9"/>
        <v>20.207044855955903</v>
      </c>
      <c r="L16" s="2">
        <f t="shared" si="10"/>
        <v>7750</v>
      </c>
      <c r="M16" s="2">
        <f t="shared" si="11"/>
        <v>1550</v>
      </c>
      <c r="N16" s="2">
        <f t="shared" si="12"/>
        <v>1550</v>
      </c>
      <c r="O16" s="2">
        <f t="shared" si="13"/>
        <v>7750</v>
      </c>
    </row>
    <row r="17" spans="1:16" ht="54.75" customHeight="1" x14ac:dyDescent="0.2">
      <c r="A17" s="30">
        <v>11</v>
      </c>
      <c r="B17" s="40" t="s">
        <v>36</v>
      </c>
      <c r="C17" s="30" t="s">
        <v>23</v>
      </c>
      <c r="D17" s="38">
        <v>9</v>
      </c>
      <c r="E17" s="29">
        <v>10900</v>
      </c>
      <c r="F17" s="29">
        <v>7500</v>
      </c>
      <c r="G17" s="29">
        <v>7530</v>
      </c>
      <c r="H17" s="32"/>
      <c r="I17" s="2">
        <f t="shared" si="7"/>
        <v>8643.3333333333339</v>
      </c>
      <c r="J17" s="2">
        <f t="shared" si="8"/>
        <v>1954.3882248246723</v>
      </c>
      <c r="K17" s="2">
        <f t="shared" si="9"/>
        <v>22.611510507034389</v>
      </c>
      <c r="L17" s="2">
        <f t="shared" si="10"/>
        <v>77790</v>
      </c>
      <c r="M17" s="2">
        <f t="shared" si="11"/>
        <v>8643.3333333333339</v>
      </c>
      <c r="N17" s="2">
        <f t="shared" si="12"/>
        <v>8643.33</v>
      </c>
      <c r="O17" s="2">
        <f t="shared" si="13"/>
        <v>77789.97</v>
      </c>
    </row>
    <row r="18" spans="1:16" ht="54.75" customHeight="1" x14ac:dyDescent="0.2">
      <c r="A18" s="30">
        <v>12</v>
      </c>
      <c r="B18" s="39" t="s">
        <v>37</v>
      </c>
      <c r="C18" s="30" t="s">
        <v>23</v>
      </c>
      <c r="D18" s="38">
        <v>45</v>
      </c>
      <c r="E18" s="29">
        <v>590</v>
      </c>
      <c r="F18" s="29">
        <v>1300</v>
      </c>
      <c r="G18" s="29">
        <v>1340</v>
      </c>
      <c r="H18" s="32"/>
      <c r="I18" s="2">
        <f t="shared" si="7"/>
        <v>1076.6666666666667</v>
      </c>
      <c r="J18" s="2">
        <f t="shared" si="8"/>
        <v>421.9399641339196</v>
      </c>
      <c r="K18" s="2">
        <f t="shared" si="9"/>
        <v>39.189470352995627</v>
      </c>
      <c r="L18" s="2">
        <f t="shared" si="10"/>
        <v>48450</v>
      </c>
      <c r="M18" s="2">
        <f t="shared" si="11"/>
        <v>1076.6666666666667</v>
      </c>
      <c r="N18" s="2">
        <f t="shared" si="12"/>
        <v>1076.6600000000001</v>
      </c>
      <c r="O18" s="2">
        <f t="shared" si="13"/>
        <v>48449.700000000004</v>
      </c>
    </row>
    <row r="19" spans="1:16" ht="25.5" customHeight="1" x14ac:dyDescent="0.2">
      <c r="A19" s="31"/>
      <c r="B19" s="34" t="s">
        <v>22</v>
      </c>
      <c r="C19" s="35"/>
      <c r="D19" s="36"/>
      <c r="E19" s="37">
        <f>SUMPRODUCT(E7:E18,D7:D18)</f>
        <v>149100</v>
      </c>
      <c r="F19" s="27">
        <f>SUMPRODUCT(F7:F18,D7:D18)</f>
        <v>169200</v>
      </c>
      <c r="G19" s="27">
        <f>SUMPRODUCT(G7:G18,D7:D18)</f>
        <v>172810</v>
      </c>
      <c r="H19" s="2" t="s">
        <v>6</v>
      </c>
      <c r="I19" s="2"/>
      <c r="J19" s="2"/>
      <c r="K19" s="2"/>
      <c r="L19" s="2"/>
      <c r="M19" s="2"/>
      <c r="N19" s="2"/>
      <c r="O19" s="2">
        <f>SUM(O7:O18)</f>
        <v>163702.99000000002</v>
      </c>
      <c r="P19" s="25"/>
    </row>
    <row r="20" spans="1:16" s="15" customFormat="1" ht="51" customHeight="1" x14ac:dyDescent="0.25">
      <c r="A20" s="51" t="s">
        <v>42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 t="e">
        <f>SUM(#REF!)</f>
        <v>#REF!</v>
      </c>
    </row>
    <row r="21" spans="1:16" s="15" customFormat="1" ht="48.75" customHeight="1" x14ac:dyDescent="0.25">
      <c r="A21" s="59" t="s">
        <v>21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6" s="15" customFormat="1" ht="31.5" customHeight="1" x14ac:dyDescent="0.25">
      <c r="A22" s="61" t="s">
        <v>13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6" s="15" customFormat="1" ht="33" customHeight="1" x14ac:dyDescent="0.25">
      <c r="A23" s="53" t="s">
        <v>25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6" s="15" customFormat="1" ht="10.5" customHeight="1" x14ac:dyDescent="0.25">
      <c r="A24" s="16"/>
      <c r="B24" s="16"/>
      <c r="C24" s="16"/>
      <c r="D24" s="16"/>
      <c r="E24" s="17"/>
      <c r="F24" s="17"/>
      <c r="G24" s="17"/>
      <c r="H24" s="16"/>
      <c r="I24" s="16"/>
      <c r="J24" s="16"/>
      <c r="K24" s="16"/>
      <c r="L24" s="16"/>
      <c r="M24" s="16"/>
      <c r="N24" s="16"/>
      <c r="O24" s="16"/>
    </row>
    <row r="25" spans="1:16" s="15" customFormat="1" ht="9.75" customHeight="1" x14ac:dyDescent="0.3">
      <c r="A25" s="18"/>
      <c r="B25" s="18"/>
      <c r="C25" s="18"/>
      <c r="D25" s="6"/>
      <c r="E25" s="19"/>
      <c r="F25" s="20"/>
      <c r="G25" s="21"/>
      <c r="H25" s="22"/>
      <c r="I25" s="22"/>
      <c r="J25" s="22"/>
      <c r="K25" s="22"/>
      <c r="L25" s="22"/>
      <c r="M25" s="22"/>
      <c r="N25" s="22"/>
      <c r="O25" s="22"/>
    </row>
    <row r="26" spans="1:16" s="23" customFormat="1" ht="11.25" customHeight="1" x14ac:dyDescent="0.25">
      <c r="A26" s="9"/>
      <c r="B26" s="9"/>
      <c r="C26" s="9"/>
      <c r="D26" s="9"/>
      <c r="E26" s="24"/>
      <c r="F26" s="24"/>
      <c r="G26" s="24"/>
      <c r="H26" s="9"/>
      <c r="I26" s="9"/>
      <c r="J26" s="9"/>
      <c r="K26" s="9"/>
      <c r="L26" s="9"/>
      <c r="M26" s="9"/>
      <c r="N26" s="9"/>
      <c r="O26" s="9"/>
    </row>
    <row r="27" spans="1:16" s="9" customFormat="1" ht="15.75" x14ac:dyDescent="0.25">
      <c r="A27" s="5"/>
      <c r="B27" s="5"/>
      <c r="C27" s="5"/>
      <c r="D27" s="5"/>
      <c r="E27" s="25"/>
      <c r="F27" s="25"/>
      <c r="G27" s="25"/>
      <c r="H27" s="5"/>
      <c r="I27" s="5"/>
      <c r="J27" s="5"/>
      <c r="K27" s="5"/>
      <c r="L27" s="5"/>
      <c r="M27" s="5"/>
      <c r="N27" s="5"/>
      <c r="O27" s="5"/>
    </row>
  </sheetData>
  <mergeCells count="15">
    <mergeCell ref="A20:O20"/>
    <mergeCell ref="A23:O23"/>
    <mergeCell ref="D5:D6"/>
    <mergeCell ref="E5:G5"/>
    <mergeCell ref="C5:C6"/>
    <mergeCell ref="L5:O5"/>
    <mergeCell ref="A21:O21"/>
    <mergeCell ref="A22:O22"/>
    <mergeCell ref="C3:O3"/>
    <mergeCell ref="C4:O4"/>
    <mergeCell ref="A2:O2"/>
    <mergeCell ref="I1:O1"/>
    <mergeCell ref="A5:A6"/>
    <mergeCell ref="B5:B6"/>
    <mergeCell ref="I5:K5"/>
  </mergeCells>
  <phoneticPr fontId="0" type="noConversion"/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1">
        <v>2</v>
      </c>
      <c r="C2" s="1">
        <v>4800</v>
      </c>
      <c r="D2" s="1">
        <f>B2*C2</f>
        <v>9600</v>
      </c>
      <c r="E2" s="1"/>
    </row>
    <row r="3" spans="1:5" x14ac:dyDescent="0.25">
      <c r="A3">
        <v>2</v>
      </c>
      <c r="B3" s="1">
        <v>3</v>
      </c>
      <c r="C3" s="1">
        <v>5000</v>
      </c>
      <c r="D3" s="1">
        <f>B3*C3</f>
        <v>15000</v>
      </c>
      <c r="E3" s="1"/>
    </row>
    <row r="4" spans="1:5" x14ac:dyDescent="0.25">
      <c r="A4">
        <v>3</v>
      </c>
      <c r="B4" s="1">
        <v>3</v>
      </c>
      <c r="C4" s="1">
        <v>5000</v>
      </c>
      <c r="D4" s="1">
        <f t="shared" ref="D4:D5" si="0">B4*C4</f>
        <v>15000</v>
      </c>
      <c r="E4" s="1"/>
    </row>
    <row r="5" spans="1:5" x14ac:dyDescent="0.25">
      <c r="A5">
        <v>4</v>
      </c>
      <c r="B5" s="1">
        <v>3</v>
      </c>
      <c r="C5" s="1">
        <v>5000</v>
      </c>
      <c r="D5" s="1">
        <f t="shared" si="0"/>
        <v>15000</v>
      </c>
      <c r="E5" s="1"/>
    </row>
    <row r="6" spans="1:5" x14ac:dyDescent="0.25">
      <c r="D6" s="1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2026-05-26T07:27:14Z</cp:lastPrinted>
  <dcterms:created xsi:type="dcterms:W3CDTF">2014-01-15T18:15:09Z</dcterms:created>
  <dcterms:modified xsi:type="dcterms:W3CDTF">2026-05-26T07:29:43Z</dcterms:modified>
</cp:coreProperties>
</file>