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199 Шкафы и тележки для реанимации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нмцк!$A$1:$P$10</definedName>
  </definedNames>
  <calcPr calcId="162913"/>
</workbook>
</file>

<file path=xl/calcChain.xml><?xml version="1.0" encoding="utf-8"?>
<calcChain xmlns="http://schemas.openxmlformats.org/spreadsheetml/2006/main">
  <c r="P9" i="10" l="1"/>
  <c r="H8" i="10" l="1"/>
  <c r="I8" i="10" s="1"/>
  <c r="K8" i="10" s="1"/>
  <c r="L8" i="10" s="1"/>
  <c r="J8" i="10" l="1"/>
  <c r="M8" i="10" s="1"/>
  <c r="N8" i="10" s="1"/>
  <c r="O8" i="10" s="1"/>
  <c r="P8" i="10" s="1"/>
  <c r="H7" i="10"/>
  <c r="I7" i="10" l="1"/>
  <c r="K7" i="10" s="1"/>
  <c r="L7" i="10" s="1"/>
  <c r="J7" i="10" l="1"/>
  <c r="M7" i="10" s="1"/>
  <c r="N7" i="10" s="1"/>
  <c r="O7" i="10" s="1"/>
  <c r="P7" i="10" s="1"/>
</calcChain>
</file>

<file path=xl/sharedStrings.xml><?xml version="1.0" encoding="utf-8"?>
<sst xmlns="http://schemas.openxmlformats.org/spreadsheetml/2006/main" count="36" uniqueCount="28">
  <si>
    <t>№ п/п</t>
  </si>
  <si>
    <t>Наименование товара</t>
  </si>
  <si>
    <t>Ед.изм.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</si>
  <si>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</si>
  <si>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</si>
  <si>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</si>
  <si>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</si>
  <si>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</si>
  <si>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</si>
  <si>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</si>
  <si>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</si>
  <si>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</si>
  <si>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цена с НДС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</si>
  <si>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</si>
  <si>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</si>
  <si>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</si>
  <si>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</si>
  <si>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Кол-во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</si>
  <si>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</si>
  <si>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Итого начальная максимальная цена контракта: </t>
  </si>
  <si>
    <t>Объект закупки: Поставка товара</t>
  </si>
  <si>
    <t>шт</t>
  </si>
  <si>
    <t>Шкаф картотека металлический</t>
  </si>
  <si>
    <t>Тележка бельевая</t>
  </si>
  <si>
    <t>КП № 28 от 20.07.2026г.</t>
  </si>
  <si>
    <t>КП № 41/07 от 20.07.2026г.</t>
  </si>
  <si>
    <t>КП № 39-07 от 20.07.2026г.</t>
  </si>
  <si>
    <t>С учетом выделенного финансирования, определить сумму цен единиц Товара по  минимальной цене предложения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</si>
</sst>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1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6" fillId="0" borderId="0" applyFill="0" applyBorder="0"/>
  </cellStyleXfs>
  <cellXfs count="8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/>
    <xf numFmtId="2" fontId="1" fillId="0" borderId="16" xfId="0" applyNumberFormat="1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2" fillId="0" borderId="18" xfId="0" applyFont="1" applyBorder="1" applyAlignment="1">
      <alignment vertical="center" wrapText="1"/>
    </xf>
    <xf numFmtId="49" fontId="0" fillId="0" borderId="0" xfId="0" applyNumberFormat="1"/>
    <xf numFmtId="0" fontId="8" fillId="0" borderId="7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4" fontId="27" fillId="0" borderId="22" xfId="0" applyNumberFormat="1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top" wrapText="1"/>
    </xf>
    <xf numFmtId="2" fontId="13" fillId="2" borderId="10" xfId="0" applyNumberFormat="1" applyFont="1" applyFill="1" applyBorder="1" applyAlignment="1">
      <alignment horizontal="center" vertical="center"/>
    </xf>
    <xf numFmtId="2" fontId="17" fillId="0" borderId="22" xfId="0" applyNumberFormat="1" applyFont="1" applyFill="1" applyBorder="1" applyAlignment="1">
      <alignment horizontal="center" vertical="center"/>
    </xf>
    <xf numFmtId="2" fontId="13" fillId="2" borderId="18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horizontal="justify" vertical="center" wrapText="1"/>
    </xf>
    <xf numFmtId="0" fontId="0" fillId="0" borderId="0" xfId="0" applyBorder="1"/>
    <xf numFmtId="0" fontId="13" fillId="2" borderId="19" xfId="0" applyFont="1" applyFill="1" applyBorder="1" applyAlignment="1">
      <alignment horizontal="center" vertical="center"/>
    </xf>
    <xf numFmtId="164" fontId="14" fillId="2" borderId="2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4" fontId="27" fillId="0" borderId="22" xfId="0" applyNumberFormat="1" applyFont="1" applyFill="1" applyBorder="1" applyAlignment="1">
      <alignment horizontal="justify" vertical="center" wrapText="1"/>
    </xf>
    <xf numFmtId="49" fontId="29" fillId="0" borderId="0" xfId="0" applyNumberFormat="1" applyFont="1"/>
    <xf numFmtId="0" fontId="11" fillId="0" borderId="0" xfId="0" applyFont="1"/>
    <xf numFmtId="2" fontId="30" fillId="0" borderId="0" xfId="0" applyNumberFormat="1" applyFont="1"/>
    <xf numFmtId="2" fontId="30" fillId="0" borderId="0" xfId="0" applyNumberFormat="1" applyFont="1" applyAlignment="1">
      <alignment horizontal="left" vertical="top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/>
    <xf numFmtId="4" fontId="27" fillId="0" borderId="22" xfId="0" applyNumberFormat="1" applyFont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Border="1" applyAlignment="1">
      <alignment horizontal="center" vertical="center" wrapText="1"/>
    </xf>
    <xf numFmtId="4" fontId="22" fillId="0" borderId="22" xfId="0" applyNumberFormat="1" applyFont="1" applyFill="1" applyBorder="1" applyAlignment="1">
      <alignment horizontal="justify" vertical="center" wrapText="1"/>
    </xf>
    <xf numFmtId="0" fontId="22" fillId="0" borderId="34" xfId="0" applyFont="1" applyFill="1" applyBorder="1" applyAlignment="1">
      <alignment horizontal="center" vertical="top" wrapText="1"/>
    </xf>
    <xf numFmtId="4" fontId="27" fillId="0" borderId="23" xfId="0" applyNumberFormat="1" applyFont="1" applyFill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top" wrapText="1"/>
    </xf>
    <xf numFmtId="2" fontId="1" fillId="0" borderId="26" xfId="0" applyNumberFormat="1" applyFont="1" applyFill="1" applyBorder="1" applyAlignment="1">
      <alignment horizontal="center" vertical="top" wrapText="1"/>
    </xf>
    <xf numFmtId="2" fontId="1" fillId="0" borderId="30" xfId="0" applyNumberFormat="1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</cellXfs>
  <cellStyles count="12">
    <cellStyle name="Excel.Chart" xfId="1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2 3" xfId="8"/>
    <cellStyle name="Обычный 3" xfId="4"/>
    <cellStyle name="Обычный 3 2" xfId="7"/>
    <cellStyle name="Обычный 4" xfId="5"/>
    <cellStyle name="Обычный 4 2" xfId="9"/>
    <cellStyle name="Обычный 5" xfId="10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zoomScale="90" zoomScaleNormal="90" zoomScaleSheetLayoutView="70" workbookViewId="0">
      <selection activeCell="F18" sqref="F18"/>
    </sheetView>
  </sheetViews>
  <sheetFormatPr defaultRowHeight="15.75" x14ac:dyDescent="0.25"/>
  <cols>
    <col min="1" max="1" width="8.140625" style="27" customWidth="1"/>
    <col min="2" max="2" width="43.85546875" style="25" customWidth="1"/>
    <col min="3" max="3" width="9.7109375" customWidth="1"/>
    <col min="4" max="4" width="14.5703125" style="6" customWidth="1"/>
    <col min="5" max="5" width="14.42578125" style="23" customWidth="1"/>
    <col min="6" max="6" width="13.85546875" style="23" customWidth="1"/>
    <col min="7" max="8" width="14.42578125" style="23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58" ht="75.75" customHeight="1" thickBot="1" x14ac:dyDescent="0.4">
      <c r="A1" s="70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58" ht="24" customHeight="1" thickBot="1" x14ac:dyDescent="0.3">
      <c r="A2" s="67" t="s">
        <v>20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58" ht="38.25" customHeight="1" thickBot="1" x14ac:dyDescent="0.3">
      <c r="A3" s="72" t="s">
        <v>0</v>
      </c>
      <c r="B3" s="74" t="s">
        <v>1</v>
      </c>
      <c r="C3" s="76" t="s">
        <v>2</v>
      </c>
      <c r="D3" s="78" t="s">
        <v>17</v>
      </c>
      <c r="E3" s="80"/>
      <c r="F3" s="81"/>
      <c r="G3" s="42"/>
      <c r="H3" s="42"/>
      <c r="I3" s="82" t="s">
        <v>3</v>
      </c>
      <c r="J3" s="82"/>
      <c r="K3" s="83"/>
      <c r="L3" s="84"/>
      <c r="M3" s="85" t="s">
        <v>4</v>
      </c>
      <c r="N3" s="86"/>
      <c r="O3" s="86"/>
      <c r="P3" s="87"/>
    </row>
    <row r="4" spans="1:58" ht="38.25" customHeight="1" x14ac:dyDescent="0.25">
      <c r="A4" s="73"/>
      <c r="B4" s="75"/>
      <c r="C4" s="77"/>
      <c r="D4" s="79"/>
      <c r="E4" s="57" t="s">
        <v>24</v>
      </c>
      <c r="F4" s="57" t="s">
        <v>25</v>
      </c>
      <c r="G4" s="57" t="s">
        <v>26</v>
      </c>
      <c r="H4" s="59"/>
      <c r="I4" s="58"/>
      <c r="J4" s="16"/>
      <c r="K4" s="17"/>
      <c r="L4" s="18"/>
      <c r="M4" s="19"/>
      <c r="N4" s="20"/>
      <c r="O4" s="20"/>
      <c r="P4" s="43"/>
    </row>
    <row r="5" spans="1:58" ht="131.25" customHeight="1" thickBot="1" x14ac:dyDescent="0.3">
      <c r="A5" s="73"/>
      <c r="B5" s="75"/>
      <c r="C5" s="77"/>
      <c r="D5" s="79"/>
      <c r="E5" s="21" t="s">
        <v>12</v>
      </c>
      <c r="F5" s="21" t="s">
        <v>12</v>
      </c>
      <c r="G5" s="21" t="s">
        <v>12</v>
      </c>
      <c r="H5" s="21" t="s">
        <v>13</v>
      </c>
      <c r="I5" s="1" t="s">
        <v>14</v>
      </c>
      <c r="J5" s="1" t="s">
        <v>15</v>
      </c>
      <c r="K5" s="2" t="s">
        <v>5</v>
      </c>
      <c r="L5" s="3" t="s">
        <v>6</v>
      </c>
      <c r="M5" s="4" t="s">
        <v>7</v>
      </c>
      <c r="N5" s="5" t="s">
        <v>8</v>
      </c>
      <c r="O5" s="5" t="s">
        <v>9</v>
      </c>
      <c r="P5" s="45" t="s">
        <v>10</v>
      </c>
    </row>
    <row r="6" spans="1:58" ht="14.25" customHeight="1" thickBot="1" x14ac:dyDescent="0.3">
      <c r="A6" s="30">
        <v>1</v>
      </c>
      <c r="B6" s="31">
        <v>2</v>
      </c>
      <c r="C6" s="33">
        <v>3</v>
      </c>
      <c r="D6" s="33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8">
        <v>11</v>
      </c>
      <c r="L6" s="9">
        <v>12</v>
      </c>
      <c r="M6" s="10">
        <v>13</v>
      </c>
      <c r="N6" s="11">
        <v>14</v>
      </c>
      <c r="O6" s="28">
        <v>15</v>
      </c>
      <c r="P6" s="44">
        <v>16</v>
      </c>
    </row>
    <row r="7" spans="1:58" ht="15.75" customHeight="1" thickBot="1" x14ac:dyDescent="0.3">
      <c r="A7" s="61">
        <v>1</v>
      </c>
      <c r="B7" s="60" t="s">
        <v>22</v>
      </c>
      <c r="C7" s="62" t="s">
        <v>21</v>
      </c>
      <c r="D7" s="63">
        <v>5</v>
      </c>
      <c r="E7" s="55">
        <v>42045</v>
      </c>
      <c r="F7" s="55">
        <v>43500</v>
      </c>
      <c r="G7" s="56">
        <v>43950</v>
      </c>
      <c r="H7" s="32">
        <f t="shared" ref="H7" si="0">(E7+F7+G7)/3</f>
        <v>43165</v>
      </c>
      <c r="I7" s="32">
        <f t="shared" ref="I7" si="1">H7</f>
        <v>43165</v>
      </c>
      <c r="J7" s="32">
        <f t="shared" ref="J7" si="2">I7*D7</f>
        <v>215825</v>
      </c>
      <c r="K7" s="32">
        <f t="shared" ref="K7" si="3">SQRT(((SUM((POWER(E7-I7,2)),(POWER(F7-I7,2)),(POWER(G7-I7,2))))/(3-1)))</f>
        <v>995.70326905157845</v>
      </c>
      <c r="L7" s="32">
        <f t="shared" ref="L7" si="4">K7/I7*100</f>
        <v>2.3067375629597557</v>
      </c>
      <c r="M7" s="38">
        <f t="shared" ref="M7" si="5">J7</f>
        <v>215825</v>
      </c>
      <c r="N7" s="32">
        <f t="shared" ref="N7" si="6">M7/D7</f>
        <v>43165</v>
      </c>
      <c r="O7" s="48">
        <f t="shared" ref="O7" si="7">ROUNDDOWN(N7,2)</f>
        <v>43165</v>
      </c>
      <c r="P7" s="48">
        <f t="shared" ref="P7" si="8">O7*D7</f>
        <v>215825</v>
      </c>
    </row>
    <row r="8" spans="1:58" ht="16.5" customHeight="1" thickBot="1" x14ac:dyDescent="0.3">
      <c r="A8" s="61">
        <v>2</v>
      </c>
      <c r="B8" s="60" t="s">
        <v>23</v>
      </c>
      <c r="C8" s="62" t="s">
        <v>21</v>
      </c>
      <c r="D8" s="63">
        <v>5</v>
      </c>
      <c r="E8" s="55">
        <v>26280</v>
      </c>
      <c r="F8" s="55">
        <v>27200</v>
      </c>
      <c r="G8" s="56">
        <v>27980</v>
      </c>
      <c r="H8" s="32">
        <f t="shared" ref="H8" si="9">(E8+F8+G8)/3</f>
        <v>27153.333333333332</v>
      </c>
      <c r="I8" s="32">
        <f t="shared" ref="I8" si="10">H8</f>
        <v>27153.333333333332</v>
      </c>
      <c r="J8" s="32">
        <f t="shared" ref="J8" si="11">I8*D8</f>
        <v>135766.66666666666</v>
      </c>
      <c r="K8" s="32">
        <f t="shared" ref="K8" si="12">SQRT(((SUM((POWER(E8-I8,2)),(POWER(F8-I8,2)),(POWER(G8-I8,2))))/(3-1)))</f>
        <v>850.96024192281345</v>
      </c>
      <c r="L8" s="32">
        <f t="shared" ref="L8" si="13">K8/I8*100</f>
        <v>3.1339071025883141</v>
      </c>
      <c r="M8" s="38">
        <f t="shared" ref="M8" si="14">J8</f>
        <v>135766.66666666666</v>
      </c>
      <c r="N8" s="32">
        <f t="shared" ref="N8" si="15">M8/D8</f>
        <v>27153.333333333332</v>
      </c>
      <c r="O8" s="48">
        <f t="shared" ref="O8" si="16">ROUNDDOWN(N8,2)</f>
        <v>27153.33</v>
      </c>
      <c r="P8" s="48">
        <f t="shared" ref="P8" si="17">O8*D8</f>
        <v>135766.65000000002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</row>
    <row r="9" spans="1:58" ht="16.5" thickBot="1" x14ac:dyDescent="0.3">
      <c r="A9" s="65" t="s">
        <v>16</v>
      </c>
      <c r="B9" s="66"/>
      <c r="C9" s="29"/>
      <c r="D9" s="26"/>
      <c r="E9" s="35"/>
      <c r="F9" s="37"/>
      <c r="G9" s="36"/>
      <c r="H9" s="34"/>
      <c r="I9" s="12" t="s">
        <v>11</v>
      </c>
      <c r="J9" s="12"/>
      <c r="K9" s="12" t="s">
        <v>11</v>
      </c>
      <c r="L9" s="40" t="s">
        <v>11</v>
      </c>
      <c r="M9" s="47" t="s">
        <v>11</v>
      </c>
      <c r="N9" s="46" t="s">
        <v>11</v>
      </c>
      <c r="O9" s="40" t="s">
        <v>11</v>
      </c>
      <c r="P9" s="41">
        <f>SUM(P7:P8)</f>
        <v>351591.65</v>
      </c>
    </row>
    <row r="10" spans="1:58" x14ac:dyDescent="0.25">
      <c r="B10" s="24"/>
      <c r="C10" s="13"/>
      <c r="D10" s="14"/>
      <c r="E10" s="22"/>
      <c r="F10" s="22"/>
      <c r="G10" s="22"/>
      <c r="H10" s="22"/>
      <c r="I10" s="15"/>
      <c r="J10" s="15"/>
      <c r="K10" s="15"/>
      <c r="L10" s="15"/>
    </row>
    <row r="11" spans="1:58" x14ac:dyDescent="0.25">
      <c r="A11" s="49"/>
      <c r="B11" s="50" t="s">
        <v>19</v>
      </c>
      <c r="C11" s="51"/>
      <c r="D11" s="64">
        <v>341625</v>
      </c>
      <c r="E11" s="52" t="s">
        <v>27</v>
      </c>
      <c r="F11" s="53"/>
      <c r="G11" s="53"/>
      <c r="H11" s="53"/>
      <c r="I11" s="54"/>
      <c r="J11" s="54"/>
      <c r="K11" s="54"/>
      <c r="L11" s="54"/>
      <c r="M11" s="54"/>
      <c r="N11" s="54"/>
      <c r="O11" s="54"/>
      <c r="P11" s="54"/>
    </row>
  </sheetData>
  <mergeCells count="10">
    <mergeCell ref="A9:B9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10" type="noConversion"/>
  <printOptions horizontalCentered="1"/>
  <pageMargins left="0.39370078740157483" right="0.39370078740157483" top="0.82677165354330717" bottom="0.74803149606299213" header="0.51181102362204722" footer="0.31496062992125984"/>
  <pageSetup paperSize="9" scale="70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Толстопятова Евгения Ивановна</dc:creator>
  <cp:lastModifiedBy>Толстопятова Евгения Ивановна</cp:lastModifiedBy>
  <cp:lastPrinted>2026-06-24T12:27:13Z</cp:lastPrinted>
  <dcterms:created xsi:type="dcterms:W3CDTF">2014-07-03T10:53:02Z</dcterms:created>
  <dcterms:modified xsi:type="dcterms:W3CDTF">2026-07-23T12:39:14Z</dcterms:modified>
</cp:coreProperties>
</file>