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v-data.ckbvl.net\work\Обмен внутри отдела\Обмен Склад Мск\Денис\В работе 2026\24_1611 Браслеты\"/>
    </mc:Choice>
  </mc:AlternateContent>
  <bookViews>
    <workbookView showSheetTabs="0" xWindow="0" yWindow="0" windowWidth="28800" windowHeight="12330"/>
  </bookViews>
  <sheets>
    <sheet name="НМЦК" sheetId="4" r:id="rId1"/>
  </sheets>
  <definedNames>
    <definedName name="OLE_LINK1" localSheetId="0">НМЦК!#REF!</definedName>
  </definedNames>
  <calcPr calcId="162913"/>
</workbook>
</file>

<file path=xl/calcChain.xml><?xml version="1.0" encoding="utf-8"?>
<calcChain xmlns="http://schemas.openxmlformats.org/spreadsheetml/2006/main">
  <c r="O10" i="4" l="1"/>
  <c r="P10" i="4" s="1"/>
  <c r="Q10" i="4" s="1"/>
  <c r="N10" i="4"/>
  <c r="K10" i="4"/>
  <c r="J10" i="4"/>
  <c r="L10" i="4" l="1"/>
  <c r="M10" i="4" s="1"/>
  <c r="O9" i="4"/>
  <c r="P9" i="4" l="1"/>
  <c r="N9" i="4" l="1"/>
  <c r="Q9" i="4" l="1"/>
  <c r="Q11" i="4" s="1"/>
  <c r="K9" i="4" l="1"/>
  <c r="J9" i="4"/>
  <c r="L9" i="4" l="1"/>
  <c r="M9" i="4" s="1"/>
</calcChain>
</file>

<file path=xl/sharedStrings.xml><?xml version="1.0" encoding="utf-8"?>
<sst xmlns="http://schemas.openxmlformats.org/spreadsheetml/2006/main" count="34" uniqueCount="32">
  <si>
    <t>Среднее квадратичное отклонение</t>
  </si>
  <si>
    <t>Расчет НМЦК</t>
  </si>
  <si>
    <t>№</t>
  </si>
  <si>
    <t>Кол-во</t>
  </si>
  <si>
    <t>Однородность совокупности значений выявленных цен, используемых в расчете Н(М)ЦК, ЦКЕП</t>
  </si>
  <si>
    <t>Количество предложений и иных источников информации</t>
  </si>
  <si>
    <t>Н(М)ЦК с учетом округления цены за единицу (руб.)</t>
  </si>
  <si>
    <t>Итого:</t>
  </si>
  <si>
    <t xml:space="preserve">Обоснование и расчет начальной (максимальной) цены контракта
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</si>
  <si>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</si>
  <si>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</si>
  <si>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 xml:space="preserve">Совокупность значений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"V&gt;33% - неоднородная 
V&lt;33% - однородная"</t>
    </r>
    <r>
      <rPr>
        <b/>
        <sz val="11"/>
        <color indexed="8"/>
        <rFont val="Times New Roman"/>
        <family val="1"/>
        <charset val="204"/>
      </rPr>
      <t xml:space="preserve">
</t>
    </r>
  </si>
  <si>
    <t xml:space="preserve">Ед. изм </t>
  </si>
  <si>
    <t>Используемый метод определения Метод сопоставимых рыночных цен (анализ рынка)</t>
  </si>
  <si>
    <t xml:space="preserve"> </t>
  </si>
  <si>
    <t>шт.</t>
  </si>
  <si>
    <t>Цена за единицу изм.  (руб.)</t>
  </si>
  <si>
    <t>Н(М)ЦК, определяемая методом сопоставимых рыночных цен (анализа рынка)</t>
  </si>
  <si>
    <r>
      <t xml:space="preserve">Расчет Н(М)ЦК по формуле 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
  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</t>
    </r>
  </si>
  <si>
    <t>Цена за единицу изм. с округлением до сотых долей 
после запятой, мин. (руб.)</t>
  </si>
  <si>
    <t xml:space="preserve">Наименование учреждения:  Федеральное государственное бюджетное учреждение «Федеральный научно-клинический центр медицинской реабилитации и курортологии Федерального 
медико-биологического агентства» (ФГБУ ФНКЦ МРиК ФМБА России) </t>
  </si>
  <si>
    <t>Коммерческое предложение № 1</t>
  </si>
  <si>
    <t>Коммерческое предложение № 2</t>
  </si>
  <si>
    <t>Коммерческое предложение № 3</t>
  </si>
  <si>
    <t>Браслет силиконовый RFID (Em-Marine) с логотипом - зеленый</t>
  </si>
  <si>
    <t xml:space="preserve">Браслет силиконовый RFID (Em-Marine) с логотипом - оранжевый </t>
  </si>
  <si>
    <t xml:space="preserve">Закупка браслетов силиконовых RFID (Em-Marine) с логотипом, для нужд ФГБУ ФНКЦ МРиК ФМБА России. </t>
  </si>
  <si>
    <t>Дата подготовки обоснования НМЦК  28.05.2026г.</t>
  </si>
  <si>
    <t xml:space="preserve">Согласно проведенному сравнительному анализу, с целью эффективности расходования бюджетных средств, с соблюдением требований законодательства РФ,  выбрана средняя арифметическая цена за единицу. 
Начальная максимальная цена контракта составит 49 170 (Сорок девять тысяч сто снмьдесят) рублей 00 копеек.  
Цена включает в себя затраты на хранение, транспортировку, погрузку-разгрузку, страхование, уплату налогов, сборов и других обязательных платежей.
Место поставки товара: 353485 Краснодарский край, г. Геленджик село Архипо-Осиповка ул. Санаторная 40.  </t>
  </si>
  <si>
    <t xml:space="preserve">26.12.30.150 </t>
  </si>
  <si>
    <t>Код ОКПД 2</t>
  </si>
  <si>
    <t>КАРТЫ СО ВСТРОЕННЫМИ ИНТЕГРАЛЬНЫМИ СХЕМАМИ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</si>
</sst>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0.0000"/>
    <numFmt numFmtId="166" formatCode="#,##0.00\ _₽"/>
    <numFmt numFmtId="167" formatCode="#,##0\ _₽"/>
    <numFmt numFmtId="168" formatCode="#,##0.00000"/>
  </numFmts>
  <fonts count="36">
    <font>
      <sz val="10"/>
      <name val="Arial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Arial"/>
    </font>
    <font>
      <sz val="11"/>
      <color rgb="FF334059"/>
      <name val="Roboto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7">
    <xf numFmtId="0" fontId="0" fillId="0" borderId="0"/>
    <xf numFmtId="0" fontId="5" fillId="0" borderId="0"/>
    <xf numFmtId="0" fontId="12" fillId="0" borderId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3" applyNumberFormat="0" applyAlignment="0" applyProtection="0"/>
    <xf numFmtId="0" fontId="15" fillId="12" borderId="4" applyNumberFormat="0" applyAlignment="0" applyProtection="0"/>
    <xf numFmtId="0" fontId="16" fillId="12" borderId="3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3" borderId="9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15" borderId="10" applyNumberFormat="0" applyFont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 applyProtection="1">
      <alignment horizontal="left" vertical="center"/>
      <protection locked="0"/>
    </xf>
    <xf numFmtId="167" fontId="2" fillId="2" borderId="2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2" fillId="0" borderId="0" xfId="0" applyFont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top" wrapText="1"/>
    </xf>
    <xf numFmtId="0" fontId="35" fillId="0" borderId="0" xfId="0" applyFont="1"/>
    <xf numFmtId="0" fontId="10" fillId="16" borderId="2" xfId="26" applyFont="1" applyFill="1" applyBorder="1" applyAlignment="1">
      <alignment horizontal="center" vertical="center" textRotation="90" wrapText="1"/>
    </xf>
    <xf numFmtId="0" fontId="29" fillId="0" borderId="0" xfId="0" applyFont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30" fillId="0" borderId="0" xfId="0" applyFont="1" applyFill="1" applyAlignment="1" applyProtection="1">
      <alignment horizontal="left" vertical="top" wrapText="1"/>
      <protection locked="0"/>
    </xf>
    <xf numFmtId="0" fontId="7" fillId="0" borderId="2" xfId="0" applyFont="1" applyFill="1" applyBorder="1" applyAlignment="1">
      <alignment horizontal="center" vertical="center" textRotation="90" wrapText="1"/>
    </xf>
    <xf numFmtId="2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</cellXfs>
  <cellStyles count="27"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Гиперссылка" xfId="26" builtinId="8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2"/>
    <cellStyle name="Обычный_Лоты 2009" xfId="1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Хороший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792480</xdr:colOff>
      <xdr:row>7</xdr:row>
      <xdr:rowOff>1161626</xdr:rowOff>
    </xdr:from>
    <xdr:to>
      <xdr:col>11</xdr:col>
      <xdr:colOff>843703</xdr:colOff>
      <xdr:row>7</xdr:row>
      <xdr:rowOff>1504526</xdr:rowOff>
    </xdr:to>
    <xdr:pic>
      <xdr:nvPicPr>
        <xdr:cNvPr id="4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9230" y="3140709"/>
          <a:ext cx="1638723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1011343</xdr:colOff>
      <xdr:row>7</xdr:row>
      <xdr:rowOff>1054947</xdr:rowOff>
    </xdr:from>
    <xdr:to>
      <xdr:col>10</xdr:col>
      <xdr:colOff>763693</xdr:colOff>
      <xdr:row>7</xdr:row>
      <xdr:rowOff>1504527</xdr:rowOff>
    </xdr:to>
    <xdr:pic>
      <xdr:nvPicPr>
        <xdr:cNvPr id="4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4010" y="3774864"/>
          <a:ext cx="778933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471714</xdr:colOff>
      <xdr:row>7</xdr:row>
      <xdr:rowOff>2745619</xdr:rowOff>
    </xdr:from>
    <xdr:to>
      <xdr:col>13</xdr:col>
      <xdr:colOff>1731714</xdr:colOff>
      <xdr:row>7</xdr:row>
      <xdr:rowOff>2868469</xdr:rowOff>
    </xdr:to>
    <xdr:pic>
      <xdr:nvPicPr>
        <xdr:cNvPr id="4" name="Picture 2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922250" y="5739190"/>
          <a:ext cx="1260000" cy="12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tabSelected="1" zoomScale="80" zoomScaleNormal="80" zoomScaleSheetLayoutView="100" workbookViewId="0">
      <selection activeCell="T8" sqref="T8"/>
    </sheetView>
  </sheetViews>
  <sheetFormatPr defaultColWidth="11.5703125" defaultRowHeight="12.75"/>
  <cols>
    <col min="1" max="1" width="5.7109375" style="1" customWidth="1"/>
    <col min="2" max="2" width="39" style="1" customWidth="1"/>
    <col min="3" max="3" width="13.7109375" style="1" customWidth="1"/>
    <col min="4" max="4" width="11.5703125" style="1" customWidth="1"/>
    <col min="5" max="5" width="10.85546875" style="1" customWidth="1"/>
    <col min="6" max="8" width="11" style="1" bestFit="1" customWidth="1"/>
    <col min="9" max="9" width="3.5703125" style="1" bestFit="1" customWidth="1"/>
    <col min="10" max="10" width="15.42578125" style="1" customWidth="1"/>
    <col min="11" max="11" width="11.85546875" style="1" customWidth="1"/>
    <col min="12" max="12" width="13" style="1" customWidth="1"/>
    <col min="13" max="13" width="15.5703125" style="1" customWidth="1"/>
    <col min="14" max="14" width="24" style="1" customWidth="1"/>
    <col min="15" max="15" width="14.42578125" style="1" customWidth="1"/>
    <col min="16" max="16" width="13.28515625" style="1" customWidth="1"/>
    <col min="17" max="17" width="15.42578125" style="1" customWidth="1"/>
    <col min="18" max="18" width="12.7109375" style="1" bestFit="1" customWidth="1"/>
    <col min="19" max="19" width="11.5703125" style="1"/>
    <col min="20" max="20" width="12.7109375" style="1" customWidth="1"/>
    <col min="21" max="21" width="14.28515625" style="1" bestFit="1" customWidth="1"/>
    <col min="22" max="16384" width="11.5703125" style="1"/>
  </cols>
  <sheetData>
    <row r="1" spans="1:21" ht="42.75" customHeight="1">
      <c r="M1" s="35"/>
      <c r="N1" s="35"/>
      <c r="O1" s="35"/>
      <c r="P1" s="35"/>
      <c r="Q1" s="35"/>
    </row>
    <row r="2" spans="1:21" ht="44.25" customHeight="1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2"/>
      <c r="S2" s="2"/>
    </row>
    <row r="3" spans="1:21" ht="35.25" customHeight="1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1" ht="35.25" customHeight="1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1" ht="17.25" customHeight="1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1" ht="11.25" customHeight="1">
      <c r="A6" s="42" t="s">
        <v>1</v>
      </c>
      <c r="B6" s="42"/>
      <c r="C6" s="30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21" ht="49.5" customHeight="1">
      <c r="A7" s="42" t="s">
        <v>2</v>
      </c>
      <c r="B7" s="42" t="s">
        <v>31</v>
      </c>
      <c r="C7" s="42" t="s">
        <v>30</v>
      </c>
      <c r="D7" s="44" t="s">
        <v>12</v>
      </c>
      <c r="E7" s="44" t="s">
        <v>3</v>
      </c>
      <c r="F7" s="42"/>
      <c r="G7" s="42"/>
      <c r="H7" s="42"/>
      <c r="I7" s="42"/>
      <c r="J7" s="45" t="s">
        <v>4</v>
      </c>
      <c r="K7" s="45"/>
      <c r="L7" s="45"/>
      <c r="M7" s="45"/>
      <c r="N7" s="46" t="s">
        <v>17</v>
      </c>
      <c r="O7" s="46"/>
      <c r="P7" s="46"/>
      <c r="Q7" s="46"/>
    </row>
    <row r="8" spans="1:21" ht="355.5" customHeight="1">
      <c r="A8" s="42"/>
      <c r="B8" s="42"/>
      <c r="C8" s="42"/>
      <c r="D8" s="44"/>
      <c r="E8" s="44"/>
      <c r="F8" s="34" t="s">
        <v>21</v>
      </c>
      <c r="G8" s="34" t="s">
        <v>22</v>
      </c>
      <c r="H8" s="34" t="s">
        <v>23</v>
      </c>
      <c r="I8" s="31" t="s">
        <v>5</v>
      </c>
      <c r="J8" s="31" t="s">
        <v>9</v>
      </c>
      <c r="K8" s="32" t="s">
        <v>0</v>
      </c>
      <c r="L8" s="32" t="s">
        <v>10</v>
      </c>
      <c r="M8" s="32" t="s">
        <v>11</v>
      </c>
      <c r="N8" s="32" t="s">
        <v>18</v>
      </c>
      <c r="O8" s="31" t="s">
        <v>16</v>
      </c>
      <c r="P8" s="31" t="s">
        <v>19</v>
      </c>
      <c r="Q8" s="31" t="s">
        <v>6</v>
      </c>
    </row>
    <row r="9" spans="1:21" ht="30">
      <c r="A9" s="27">
        <v>1</v>
      </c>
      <c r="B9" s="22" t="s">
        <v>24</v>
      </c>
      <c r="C9" s="22" t="s">
        <v>29</v>
      </c>
      <c r="D9" s="22" t="s">
        <v>15</v>
      </c>
      <c r="E9" s="24">
        <v>200</v>
      </c>
      <c r="F9" s="22">
        <v>179</v>
      </c>
      <c r="G9" s="22">
        <v>202</v>
      </c>
      <c r="H9" s="22">
        <v>230</v>
      </c>
      <c r="I9" s="4">
        <v>3</v>
      </c>
      <c r="J9" s="5">
        <f>AVERAGE(F9:H9)</f>
        <v>203.66666666666666</v>
      </c>
      <c r="K9" s="6">
        <f>STDEV(F9:H9)</f>
        <v>25.54081700598741</v>
      </c>
      <c r="L9" s="7">
        <f>K9/J9</f>
        <v>0.12540499348275325</v>
      </c>
      <c r="M9" s="7" t="str">
        <f>IF(L9&gt;33,"неоднородная","однородная")</f>
        <v>однородная</v>
      </c>
      <c r="N9" s="28">
        <f>((E9/I9)*(SUM(F9:H9)))</f>
        <v>40733.333333333336</v>
      </c>
      <c r="O9" s="29">
        <f>MIN(F9:H9)</f>
        <v>179</v>
      </c>
      <c r="P9" s="22">
        <f>ROUND(O9,2)</f>
        <v>179</v>
      </c>
      <c r="Q9" s="8">
        <f>E9*P9</f>
        <v>35800</v>
      </c>
      <c r="U9" s="33"/>
    </row>
    <row r="10" spans="1:21" ht="30">
      <c r="A10" s="27"/>
      <c r="B10" s="22" t="s">
        <v>25</v>
      </c>
      <c r="C10" s="22" t="s">
        <v>29</v>
      </c>
      <c r="D10" s="22" t="s">
        <v>15</v>
      </c>
      <c r="E10" s="24">
        <v>70</v>
      </c>
      <c r="F10" s="22">
        <v>191</v>
      </c>
      <c r="G10" s="22">
        <v>202</v>
      </c>
      <c r="H10" s="22">
        <v>230</v>
      </c>
      <c r="I10" s="4">
        <v>3</v>
      </c>
      <c r="J10" s="5">
        <f>AVERAGE(F10:H10)</f>
        <v>207.66666666666666</v>
      </c>
      <c r="K10" s="6">
        <f>STDEV(F10:H10)</f>
        <v>20.108041509140897</v>
      </c>
      <c r="L10" s="7">
        <f>K10/J10</f>
        <v>9.6828450284787634E-2</v>
      </c>
      <c r="M10" s="7" t="str">
        <f>IF(L10&gt;33,"неоднородная","однородная")</f>
        <v>однородная</v>
      </c>
      <c r="N10" s="28">
        <f>((E10/I10)*(SUM(F10:H10)))</f>
        <v>14536.666666666666</v>
      </c>
      <c r="O10" s="29">
        <f>MIN(F10:H10)</f>
        <v>191</v>
      </c>
      <c r="P10" s="22">
        <f>ROUND(O10,2)</f>
        <v>191</v>
      </c>
      <c r="Q10" s="8">
        <f>E10*P10</f>
        <v>13370</v>
      </c>
      <c r="U10" s="33"/>
    </row>
    <row r="11" spans="1:21" ht="15">
      <c r="A11" s="9"/>
      <c r="B11" s="10"/>
      <c r="C11" s="10"/>
      <c r="D11" s="11"/>
      <c r="E11" s="12"/>
      <c r="F11" s="13"/>
      <c r="G11" s="14"/>
      <c r="H11" s="14"/>
      <c r="I11" s="15"/>
      <c r="J11" s="16"/>
      <c r="K11" s="17"/>
      <c r="L11" s="18"/>
      <c r="M11" s="18"/>
      <c r="N11" s="18"/>
      <c r="O11" s="19"/>
      <c r="P11" s="21" t="s">
        <v>7</v>
      </c>
      <c r="Q11" s="20">
        <f>SUM(Q9:Q10)</f>
        <v>49170</v>
      </c>
    </row>
    <row r="12" spans="1:21" ht="68.25" customHeight="1">
      <c r="A12" s="40" t="s">
        <v>28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25"/>
    </row>
    <row r="13" spans="1:21" ht="12.7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21" ht="15.75">
      <c r="A14" s="43" t="s">
        <v>27</v>
      </c>
      <c r="B14" s="43"/>
      <c r="C14" s="43"/>
      <c r="D14" s="43"/>
      <c r="E14" s="43"/>
      <c r="F14" s="43"/>
      <c r="G14" s="43"/>
      <c r="H14" s="43"/>
      <c r="I14" s="43"/>
      <c r="J14" s="43"/>
      <c r="K14" s="23"/>
      <c r="L14" s="23"/>
      <c r="M14" s="23"/>
      <c r="N14" s="23"/>
      <c r="O14" s="23"/>
      <c r="P14" s="23"/>
      <c r="Q14" s="23"/>
    </row>
    <row r="15" spans="1:21" ht="15.75">
      <c r="A15" s="41" t="s">
        <v>14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</sheetData>
  <mergeCells count="18">
    <mergeCell ref="A12:Q12"/>
    <mergeCell ref="A15:Q15"/>
    <mergeCell ref="D6:Q6"/>
    <mergeCell ref="A7:A8"/>
    <mergeCell ref="A14:J14"/>
    <mergeCell ref="E7:E8"/>
    <mergeCell ref="F7:I7"/>
    <mergeCell ref="D7:D8"/>
    <mergeCell ref="A6:B6"/>
    <mergeCell ref="C7:C8"/>
    <mergeCell ref="J7:M7"/>
    <mergeCell ref="B7:B8"/>
    <mergeCell ref="N7:Q7"/>
    <mergeCell ref="M1:Q1"/>
    <mergeCell ref="A2:Q2"/>
    <mergeCell ref="A3:Q3"/>
    <mergeCell ref="A5:Q5"/>
    <mergeCell ref="A4:Q4"/>
  </mergeCells>
  <pageMargins left="0.16" right="0.11811023622047245" top="0.55118110236220474" bottom="0.55118110236220474" header="0.11811023622047245" footer="0.11811023622047245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Новиков Денис Васильевич</cp:lastModifiedBy>
  <cp:lastPrinted>2026-05-05T08:45:25Z</cp:lastPrinted>
  <dcterms:created xsi:type="dcterms:W3CDTF">1996-10-08T23:32:33Z</dcterms:created>
  <dcterms:modified xsi:type="dcterms:W3CDTF">2026-05-28T12:11:32Z</dcterms:modified>
</cp:coreProperties>
</file>