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010" windowHeight="11460"/>
  </bookViews>
  <sheets>
    <sheet name="НМЦК (по средней цене)" sheetId="4" r:id="rId1"/>
  </sheets>
  <calcPr calcId="144525" fullPrecision="0"/>
</workbook>
</file>

<file path=xl/calcChain.xml><?xml version="1.0" encoding="utf-8"?>
<calcChain xmlns="http://schemas.openxmlformats.org/spreadsheetml/2006/main">
  <c r="I9" i="4" l="1"/>
  <c r="J9" i="4" s="1"/>
  <c r="K9" i="4" s="1"/>
  <c r="L9" i="4"/>
  <c r="M9" i="4" s="1"/>
  <c r="N9" i="4" s="1"/>
  <c r="O9" i="4" s="1"/>
  <c r="L8" i="4" l="1"/>
  <c r="M8" i="4" s="1"/>
  <c r="N8" i="4" s="1"/>
  <c r="O8" i="4" s="1"/>
  <c r="O10" i="4" s="1"/>
  <c r="I8" i="4"/>
  <c r="J8" i="4" s="1"/>
  <c r="K8" i="4" s="1"/>
</calcChain>
</file>

<file path=xl/sharedStrings.xml><?xml version="1.0" encoding="utf-8"?>
<sst xmlns="http://schemas.openxmlformats.org/spreadsheetml/2006/main" count="33" uniqueCount="31">
  <si>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</si>
  <si>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</si>
  <si>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Используемый метод определения НМЦК 
с обоснованием:</t>
  </si>
  <si>
    <t>№ п/п</t>
  </si>
  <si>
    <t>Кол-во</t>
  </si>
  <si>
    <t>Ед. изм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</si>
  <si>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</si>
  <si>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</si>
  <si>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</si>
  <si>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</si>
  <si>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</si>
  <si>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</si>
  <si>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</si>
  <si>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-</t>
  </si>
  <si>
    <t>рублей</t>
  </si>
  <si>
    <t>Объект закупки</t>
  </si>
  <si>
    <t>Наименование объекта закупки</t>
  </si>
  <si>
    <t xml:space="preserve">1. Цена контракта определена в соответствии с п. 1 ч. 1 ст.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нужд".
2.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Министерством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(поставщиком, исполнителем)».
</t>
  </si>
  <si>
    <t>приобретение бланочной продукции</t>
  </si>
  <si>
    <t>шт.</t>
  </si>
  <si>
    <t>Поставщик №1</t>
  </si>
  <si>
    <t xml:space="preserve">Поставщик №2 </t>
  </si>
  <si>
    <t>Поставщик №3</t>
  </si>
  <si>
    <t>Максимальное значение цены контракта:</t>
  </si>
  <si>
    <t>Коммерческие предложения (руб./ед.изм.)</t>
  </si>
  <si>
    <t>ИТОГО</t>
  </si>
  <si>
    <t>Сумма цен единиц товара (руб.)</t>
  </si>
  <si>
    <t xml:space="preserve">ОБОСНОВАНИЕ НАЧАЛЬНОЙ МАКСИМАЛЬНОЙ СУММЫ ЦЕН ЕДИНИЦ ТОВАРА </t>
  </si>
  <si>
    <t>Расчет начальной (максимальной) суммы цен единиц товара</t>
  </si>
  <si>
    <t>Бланк письма, формат А4, печать двухсторонняя, нумерация, бумага офсетная 80 г/м2</t>
  </si>
  <si>
    <t>Бланк приказа, формат А4, печать двухсторонняя, нумерация, бумага офсетная 80 г/м2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</si>
</sst>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6" xfId="0" applyFill="1" applyBorder="1"/>
    <xf numFmtId="0" fontId="7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6</xdr:row>
      <xdr:rowOff>1400175</xdr:rowOff>
    </xdr:from>
    <xdr:to>
      <xdr:col>11</xdr:col>
      <xdr:colOff>419100</xdr:colOff>
      <xdr:row>6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="130" zoomScaleNormal="130" workbookViewId="0">
      <selection activeCell="Q7" sqref="Q7"/>
    </sheetView>
  </sheetViews>
  <sheetFormatPr defaultRowHeight="15" x14ac:dyDescent="0.25"/>
  <cols>
    <col min="1" max="1" width="9.42578125" customWidth="1"/>
    <col min="2" max="2" width="23.42578125" customWidth="1"/>
    <col min="3" max="3" width="10.42578125" customWidth="1"/>
    <col min="5" max="5" width="13" customWidth="1"/>
    <col min="6" max="6" width="12.7109375" customWidth="1"/>
    <col min="7" max="7" width="13" customWidth="1"/>
    <col min="8" max="8" width="10.7109375" customWidth="1"/>
    <col min="9" max="9" width="14.42578125" customWidth="1"/>
    <col min="10" max="10" width="11.5703125" customWidth="1"/>
    <col min="11" max="11" width="12.42578125" customWidth="1"/>
    <col min="12" max="12" width="12.140625" hidden="1" customWidth="1"/>
    <col min="13" max="13" width="13.140625" customWidth="1"/>
    <col min="14" max="14" width="12" customWidth="1"/>
    <col min="15" max="15" width="12.140625" customWidth="1"/>
  </cols>
  <sheetData>
    <row r="1" spans="1:15" ht="15.75" customHeight="1" x14ac:dyDescent="0.25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6.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51.75" customHeight="1" x14ac:dyDescent="0.25">
      <c r="A3" s="33" t="s">
        <v>15</v>
      </c>
      <c r="B3" s="33"/>
      <c r="C3" s="33"/>
      <c r="D3" s="33"/>
      <c r="E3" s="33" t="s">
        <v>18</v>
      </c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5.75" x14ac:dyDescent="0.25">
      <c r="A4" s="33" t="s">
        <v>2</v>
      </c>
      <c r="B4" s="33"/>
      <c r="C4" s="33"/>
      <c r="D4" s="33"/>
      <c r="E4" s="36" t="s">
        <v>17</v>
      </c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7.25" customHeight="1" x14ac:dyDescent="0.25">
      <c r="A5" s="34" t="s">
        <v>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25"/>
      <c r="O5" s="26"/>
    </row>
    <row r="6" spans="1:15" ht="39" customHeight="1" x14ac:dyDescent="0.25">
      <c r="A6" s="37" t="s">
        <v>3</v>
      </c>
      <c r="B6" s="37" t="s">
        <v>16</v>
      </c>
      <c r="C6" s="38" t="s">
        <v>5</v>
      </c>
      <c r="D6" s="38" t="s">
        <v>4</v>
      </c>
      <c r="E6" s="29" t="s">
        <v>24</v>
      </c>
      <c r="F6" s="30"/>
      <c r="G6" s="31"/>
      <c r="H6" s="11"/>
      <c r="I6" s="40" t="s">
        <v>6</v>
      </c>
      <c r="J6" s="40"/>
      <c r="K6" s="40"/>
      <c r="L6" s="27" t="s">
        <v>7</v>
      </c>
      <c r="M6" s="27"/>
      <c r="N6" s="27"/>
      <c r="O6" s="27"/>
    </row>
    <row r="7" spans="1:15" ht="118.5" customHeight="1" x14ac:dyDescent="0.25">
      <c r="A7" s="37"/>
      <c r="B7" s="38"/>
      <c r="C7" s="39"/>
      <c r="D7" s="39"/>
      <c r="E7" s="10" t="s">
        <v>20</v>
      </c>
      <c r="F7" s="10" t="s">
        <v>21</v>
      </c>
      <c r="G7" s="10" t="s">
        <v>22</v>
      </c>
      <c r="H7" s="10" t="s">
        <v>8</v>
      </c>
      <c r="I7" s="4" t="s">
        <v>9</v>
      </c>
      <c r="J7" s="4" t="s">
        <v>0</v>
      </c>
      <c r="K7" s="4" t="s">
        <v>1</v>
      </c>
      <c r="L7" s="1" t="s">
        <v>10</v>
      </c>
      <c r="M7" s="4" t="s">
        <v>11</v>
      </c>
      <c r="N7" s="4" t="s">
        <v>12</v>
      </c>
      <c r="O7" s="4" t="s">
        <v>26</v>
      </c>
    </row>
    <row r="8" spans="1:15" ht="78.75" x14ac:dyDescent="0.25">
      <c r="A8" s="6">
        <v>1</v>
      </c>
      <c r="B8" s="3" t="s">
        <v>29</v>
      </c>
      <c r="C8" s="7" t="s">
        <v>19</v>
      </c>
      <c r="D8" s="3">
        <v>1</v>
      </c>
      <c r="E8" s="8">
        <v>1.55</v>
      </c>
      <c r="F8" s="9">
        <v>1.52</v>
      </c>
      <c r="G8" s="9">
        <v>1.49</v>
      </c>
      <c r="H8" s="12" t="s">
        <v>13</v>
      </c>
      <c r="I8" s="12">
        <f>AVERAGE(E8:G8)</f>
        <v>1.52</v>
      </c>
      <c r="J8" s="13">
        <f>SQRT(((SUM((POWER(G8-I8,2)),(POWER(F8-I8,2)),(POWER(E8-I8,2)))/(COLUMNS(E8:G8)-1))))</f>
        <v>0.03</v>
      </c>
      <c r="K8" s="13">
        <f>J8/I8*100</f>
        <v>1.9736842105263199</v>
      </c>
      <c r="L8" s="12">
        <f>((D8/3)*(SUM(E8:G8)))</f>
        <v>1.52</v>
      </c>
      <c r="M8" s="2">
        <f>L8/D8</f>
        <v>1.52</v>
      </c>
      <c r="N8" s="2">
        <f>ROUNDDOWN(M8,2)</f>
        <v>1.52</v>
      </c>
      <c r="O8" s="2">
        <f>N8*D8</f>
        <v>1.52</v>
      </c>
    </row>
    <row r="9" spans="1:15" ht="78.75" x14ac:dyDescent="0.25">
      <c r="A9" s="6">
        <v>2</v>
      </c>
      <c r="B9" s="3" t="s">
        <v>30</v>
      </c>
      <c r="C9" s="7" t="s">
        <v>19</v>
      </c>
      <c r="D9" s="3">
        <v>1</v>
      </c>
      <c r="E9" s="8">
        <v>1.55</v>
      </c>
      <c r="F9" s="9">
        <v>1.52</v>
      </c>
      <c r="G9" s="9">
        <v>1.49</v>
      </c>
      <c r="H9" s="12" t="s">
        <v>13</v>
      </c>
      <c r="I9" s="12">
        <f>AVERAGE(E9:G9)</f>
        <v>1.52</v>
      </c>
      <c r="J9" s="13">
        <f>SQRT(((SUM((POWER(G9-I9,2)),(POWER(F9-I9,2)),(POWER(E9-I9,2)))/(COLUMNS(E9:G9)-1))))</f>
        <v>0.03</v>
      </c>
      <c r="K9" s="13">
        <f>J9/I9*100</f>
        <v>1.9736842105263199</v>
      </c>
      <c r="L9" s="12">
        <f>((D9/3)*(SUM(E9:G9)))</f>
        <v>1.52</v>
      </c>
      <c r="M9" s="2">
        <f>L9/D9</f>
        <v>1.52</v>
      </c>
      <c r="N9" s="2">
        <f>ROUNDDOWN(M9,2)</f>
        <v>1.52</v>
      </c>
      <c r="O9" s="2">
        <f>N9*D9</f>
        <v>1.52</v>
      </c>
    </row>
    <row r="10" spans="1:15" ht="24" customHeight="1" x14ac:dyDescent="0.25">
      <c r="A10" s="6"/>
      <c r="B10" s="17"/>
      <c r="C10" s="18"/>
      <c r="D10" s="17"/>
      <c r="E10" s="19"/>
      <c r="F10" s="20"/>
      <c r="G10" s="20"/>
      <c r="H10" s="21"/>
      <c r="I10" s="21"/>
      <c r="J10" s="22"/>
      <c r="K10" s="22"/>
      <c r="L10" s="21"/>
      <c r="M10" s="23"/>
      <c r="N10" s="23" t="s">
        <v>25</v>
      </c>
      <c r="O10" s="24">
        <f>O8+O9</f>
        <v>3.04</v>
      </c>
    </row>
    <row r="11" spans="1:15" ht="15.75" x14ac:dyDescent="0.25">
      <c r="A11" s="28" t="s">
        <v>23</v>
      </c>
      <c r="B11" s="28"/>
      <c r="C11" s="28"/>
      <c r="D11" s="28"/>
      <c r="E11" s="28"/>
      <c r="F11" s="28"/>
      <c r="G11" s="28"/>
      <c r="H11" s="28"/>
      <c r="I11" s="5">
        <v>288000</v>
      </c>
      <c r="J11" s="16" t="s">
        <v>14</v>
      </c>
      <c r="K11" s="16"/>
      <c r="L11" s="16"/>
      <c r="M11" s="16"/>
      <c r="N11" s="16"/>
      <c r="O11" s="5"/>
    </row>
    <row r="13" spans="1:15" ht="18.75" x14ac:dyDescent="0.25">
      <c r="G13" s="14"/>
    </row>
    <row r="14" spans="1:15" ht="18.75" x14ac:dyDescent="0.3">
      <c r="G14" s="15"/>
    </row>
  </sheetData>
  <mergeCells count="14">
    <mergeCell ref="L6:O6"/>
    <mergeCell ref="A11:H11"/>
    <mergeCell ref="E6:G6"/>
    <mergeCell ref="A1:M2"/>
    <mergeCell ref="A3:D3"/>
    <mergeCell ref="A4:D4"/>
    <mergeCell ref="A5:M5"/>
    <mergeCell ref="E3:O3"/>
    <mergeCell ref="E4:O4"/>
    <mergeCell ref="A6:A7"/>
    <mergeCell ref="B6:B7"/>
    <mergeCell ref="C6:C7"/>
    <mergeCell ref="D6:D7"/>
    <mergeCell ref="I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 (по средней цене)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Подвойский Александр Анатольевич</cp:lastModifiedBy>
  <cp:lastPrinted>2022-01-20T12:08:21Z</cp:lastPrinted>
  <dcterms:created xsi:type="dcterms:W3CDTF">2014-02-03T17:42:58Z</dcterms:created>
  <dcterms:modified xsi:type="dcterms:W3CDTF">2026-06-04T07:28:15Z</dcterms:modified>
</cp:coreProperties>
</file>