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up3\Downloads\"/>
    </mc:Choice>
  </mc:AlternateContent>
  <bookViews>
    <workbookView xWindow="-120" yWindow="-120" windowWidth="29040" windowHeight="15840"/>
  </bookViews>
  <sheets>
    <sheet name="Расчет НМЦК" sheetId="1" r:id="rId1"/>
    <sheet name="НМЦК-п.3.7.1" sheetId="2" r:id="rId2"/>
    <sheet name="Лист1" sheetId="3" r:id="rId3"/>
  </sheets>
  <definedNames>
    <definedName name="_xlnm._FilterDatabase" localSheetId="0" hidden="1">'Расчет НМЦК'!$A$9:$N$10</definedName>
  </definedNames>
  <calcPr calcId="152511" refMode="R1C1" fullPrecision="0"/>
</workbook>
</file>

<file path=xl/calcChain.xml><?xml version="1.0" encoding="utf-8"?>
<calcChain xmlns="http://schemas.openxmlformats.org/spreadsheetml/2006/main">
  <c r="G10" i="1" l="1"/>
  <c r="J10" i="1" s="1"/>
  <c r="K10" i="1" s="1"/>
  <c r="N10" i="1" s="1"/>
  <c r="N11" i="1" s="1"/>
  <c r="L10" i="1"/>
  <c r="B7" i="2" l="1"/>
  <c r="M10" i="1"/>
  <c r="B2" i="2" l="1"/>
</calcChain>
</file>

<file path=xl/sharedStrings.xml><?xml version="1.0" encoding="utf-8"?>
<sst xmlns="http://schemas.openxmlformats.org/spreadsheetml/2006/main" count="38" uniqueCount="38">
  <si>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</si>
  <si>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</si>
  <si>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</si>
  <si>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</si>
  <si>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</si>
  <si>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</si>
  <si>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</si>
  <si>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</si>
  <si>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</si>
  <si>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</si>
  <si>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</si>
  <si>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</si>
  <si>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</si>
  <si>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</si>
  <si>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</si>
  <si>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</si>
  <si>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</si>
  <si>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</si>
  <si>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</si>
  <si>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</si>
  <si>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</si>
  <si>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</si>
  <si>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</si>
  <si>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</si>
  <si>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</si>
  <si>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</si>
  <si>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</si>
  <si>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</si>
  <si>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</si>
  <si>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</si>
  <si>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Метод сопоставимых рыночных цен (анализ рынка) - НМЦК рынка с использованием скриншотов цен,размещенных на сайтах в сети "Интернет")  </t>
    </r>
    <r>
      <rPr>
        <i/>
        <sz val="12"/>
        <rFont val="Times New Roman"/>
      </rPr>
      <t>(</t>
    </r>
    <r>
      <rPr>
        <b/>
        <i/>
        <sz val="12"/>
        <color indexed="2"/>
        <rFont val="Times New Roman"/>
      </rPr>
      <t>п.3.7.1</t>
    </r>
    <r>
      <rPr>
        <i/>
        <sz val="12"/>
        <rFont val="Times New Roman"/>
      </rPr>
      <t xml:space="preserve">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  </r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</si>
  <si>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</rPr>
      <t>Приложении №1</t>
    </r>
    <r>
      <rPr>
        <sz val="12"/>
        <rFont val="Times New Roman"/>
      </rPr>
      <t>)</t>
    </r>
  </si>
  <si>
    <t>Работник контрактной службы</t>
  </si>
  <si>
    <t xml:space="preserve"> ______________ (должность)</t>
  </si>
  <si>
    <t>___________ /__________/ (подпись/ФИО)</t>
  </si>
  <si>
    <t>Оказание услуг по изготовлению тиража сборника материалов XXX Международных чтений памяти В.В. Ковальского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</si>
  <si>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</rPr>
      <t xml:space="preserve"> 25 350,00 (Двадцать пять тысяч триста пятьдесят рублей 00 копеек) ,в т. ч. НДС 22%</t>
    </r>
    <r>
      <rPr>
        <sz val="10"/>
        <color theme="1"/>
        <rFont val="Times New Roman"/>
      </rPr>
      <t xml:space="preserve"> (далее – НМЦК) определена методом сопоставимых рыночных цен (анализ рынка) и исходя из наименьшего предложения</t>
    </r>
    <r>
      <rPr>
        <b/>
        <sz val="10"/>
        <color theme="1"/>
        <rFont val="Times New Roman"/>
      </rPr>
      <t>.</t>
    </r>
    <r>
      <rPr>
        <sz val="10"/>
        <color theme="1"/>
        <rFont val="Times New Roman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В.В Чуенков                                                                                                                                            18.05.2026 г.</t>
    </r>
  </si>
  <si>
    <t xml:space="preserve">18.12.14.100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</si>
</sst>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indexed="2"/>
      <name val="Times New Roman"/>
    </font>
    <font>
      <b/>
      <sz val="10"/>
      <name val="Times New Roman"/>
    </font>
    <font>
      <sz val="10"/>
      <name val="Times New Roman"/>
    </font>
    <font>
      <sz val="9"/>
      <name val="Times New Roman"/>
    </font>
    <font>
      <b/>
      <i/>
      <sz val="10"/>
      <name val="Times New Roman"/>
    </font>
    <font>
      <sz val="11"/>
      <name val="Times New Roman"/>
    </font>
    <font>
      <b/>
      <sz val="12"/>
      <name val="Times New Roman"/>
    </font>
    <font>
      <i/>
      <sz val="12"/>
      <name val="Times New Roman"/>
    </font>
    <font>
      <sz val="12"/>
      <name val="Times New Roman"/>
    </font>
    <font>
      <sz val="11"/>
      <color theme="1"/>
      <name val="Calibri"/>
      <scheme val="minor"/>
    </font>
    <font>
      <i/>
      <sz val="10"/>
      <color indexed="2"/>
      <name val="Times New Roman"/>
    </font>
    <font>
      <b/>
      <u/>
      <sz val="10"/>
      <color indexed="2"/>
      <name val="Times New Roman"/>
    </font>
    <font>
      <b/>
      <sz val="10"/>
      <color theme="1"/>
      <name val="Times New Roman"/>
    </font>
    <font>
      <b/>
      <i/>
      <sz val="12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3" fontId="6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7</xdr:row>
      <xdr:rowOff>571499</xdr:rowOff>
    </xdr:from>
    <xdr:to>
      <xdr:col>6</xdr:col>
      <xdr:colOff>524255</xdr:colOff>
      <xdr:row>7</xdr:row>
      <xdr:rowOff>819149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28574</xdr:colOff>
      <xdr:row>7</xdr:row>
      <xdr:rowOff>828673</xdr:rowOff>
    </xdr:from>
    <xdr:to>
      <xdr:col>11</xdr:col>
      <xdr:colOff>868679</xdr:colOff>
      <xdr:row>7</xdr:row>
      <xdr:rowOff>1219198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xmlns="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66674</xdr:colOff>
      <xdr:row>7</xdr:row>
      <xdr:rowOff>923924</xdr:rowOff>
    </xdr:from>
    <xdr:to>
      <xdr:col>12</xdr:col>
      <xdr:colOff>709802</xdr:colOff>
      <xdr:row>7</xdr:row>
      <xdr:rowOff>1247774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xmlns="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38099</xdr:colOff>
      <xdr:row>7</xdr:row>
      <xdr:rowOff>114299</xdr:rowOff>
    </xdr:from>
    <xdr:to>
      <xdr:col>13</xdr:col>
      <xdr:colOff>898398</xdr:colOff>
      <xdr:row>7</xdr:row>
      <xdr:rowOff>600074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561974</xdr:colOff>
      <xdr:row>10</xdr:row>
      <xdr:rowOff>38099</xdr:rowOff>
    </xdr:from>
    <xdr:to>
      <xdr:col>12</xdr:col>
      <xdr:colOff>575307</xdr:colOff>
      <xdr:row>10</xdr:row>
      <xdr:rowOff>333374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142874</xdr:colOff>
      <xdr:row>6</xdr:row>
      <xdr:rowOff>333374</xdr:rowOff>
    </xdr:from>
    <xdr:to>
      <xdr:col>13</xdr:col>
      <xdr:colOff>613790</xdr:colOff>
      <xdr:row>6</xdr:row>
      <xdr:rowOff>600074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21</xdr:row>
      <xdr:rowOff>101592</xdr:rowOff>
    </xdr:from>
    <xdr:to>
      <xdr:col>1</xdr:col>
      <xdr:colOff>1690497</xdr:colOff>
      <xdr:row>25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xmlns="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34"/>
  <sheetViews>
    <sheetView tabSelected="1" zoomScale="90" workbookViewId="0">
      <selection activeCell="R13" sqref="R13"/>
    </sheetView>
  </sheetViews>
  <sheetFormatPr defaultColWidth="9.140625" defaultRowHeight="12.75" x14ac:dyDescent="0.25"/>
  <cols>
    <col min="1" max="1" width="6.42578125" style="1" customWidth="1"/>
    <col min="2" max="3" width="27.42578125" style="1" customWidth="1"/>
    <col min="4" max="4" width="14.28515625" style="1" customWidth="1"/>
    <col min="5" max="5" width="15.42578125" style="2" customWidth="1"/>
    <col min="6" max="6" width="15.85546875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3.140625" style="1" customWidth="1"/>
    <col min="13" max="13" width="11.28515625" style="1" customWidth="1"/>
    <col min="14" max="14" width="17" style="1" customWidth="1"/>
    <col min="15" max="16384" width="9.140625" style="1"/>
  </cols>
  <sheetData>
    <row r="1" spans="1:14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65" t="s">
        <v>0</v>
      </c>
      <c r="J3" s="65"/>
      <c r="K3" s="65"/>
      <c r="L3" s="65"/>
      <c r="M3" s="65"/>
      <c r="N3" s="65"/>
    </row>
    <row r="4" spans="1:14" ht="75.75" customHeight="1" x14ac:dyDescent="0.25">
      <c r="A4" s="56" t="s">
        <v>1</v>
      </c>
      <c r="B4" s="56"/>
      <c r="C4" s="7"/>
      <c r="D4" s="66"/>
      <c r="E4" s="67"/>
      <c r="F4" s="67"/>
      <c r="G4" s="67"/>
      <c r="H4" s="67"/>
      <c r="I4" s="8"/>
      <c r="J4" s="8"/>
      <c r="K4" s="8"/>
      <c r="L4" s="8"/>
      <c r="M4" s="8"/>
    </row>
    <row r="5" spans="1:14" ht="28.5" customHeight="1" x14ac:dyDescent="0.25">
      <c r="A5" s="56" t="s">
        <v>2</v>
      </c>
      <c r="B5" s="56"/>
      <c r="C5" s="7"/>
      <c r="D5" s="67" t="s">
        <v>3</v>
      </c>
      <c r="E5" s="67"/>
      <c r="F5" s="67"/>
      <c r="G5" s="67"/>
      <c r="H5" s="67"/>
      <c r="I5" s="8"/>
      <c r="J5" s="8"/>
      <c r="K5" s="8"/>
      <c r="L5" s="8"/>
      <c r="M5" s="8"/>
    </row>
    <row r="6" spans="1:14" ht="19.5" customHeight="1" x14ac:dyDescent="0.25">
      <c r="A6" s="56" t="s">
        <v>4</v>
      </c>
      <c r="B6" s="56"/>
      <c r="C6" s="9"/>
      <c r="D6" s="57"/>
      <c r="E6" s="57"/>
      <c r="F6" s="57"/>
      <c r="G6" s="57"/>
      <c r="H6" s="57"/>
      <c r="I6" s="8"/>
      <c r="J6" s="10"/>
      <c r="K6" s="8"/>
      <c r="L6" s="8"/>
      <c r="M6" s="8"/>
    </row>
    <row r="7" spans="1:14" ht="75" customHeight="1" x14ac:dyDescent="0.25">
      <c r="A7" s="58" t="s">
        <v>5</v>
      </c>
      <c r="B7" s="48" t="s">
        <v>6</v>
      </c>
      <c r="C7" s="11"/>
      <c r="D7" s="61" t="s">
        <v>7</v>
      </c>
      <c r="E7" s="62"/>
      <c r="F7" s="62"/>
      <c r="G7" s="63"/>
      <c r="H7" s="48" t="s">
        <v>8</v>
      </c>
      <c r="I7" s="48" t="s">
        <v>9</v>
      </c>
      <c r="J7" s="50" t="s">
        <v>10</v>
      </c>
      <c r="K7" s="50"/>
      <c r="L7" s="51"/>
      <c r="M7" s="51"/>
      <c r="N7" s="13" t="s">
        <v>11</v>
      </c>
    </row>
    <row r="8" spans="1:14" ht="102.75" customHeight="1" x14ac:dyDescent="0.25">
      <c r="A8" s="59"/>
      <c r="B8" s="60"/>
      <c r="C8" s="14" t="s">
        <v>12</v>
      </c>
      <c r="D8" s="15" t="s">
        <v>13</v>
      </c>
      <c r="E8" s="16" t="s">
        <v>14</v>
      </c>
      <c r="F8" s="16" t="s">
        <v>15</v>
      </c>
      <c r="G8" s="17"/>
      <c r="H8" s="64"/>
      <c r="I8" s="49"/>
      <c r="J8" s="18" t="s">
        <v>16</v>
      </c>
      <c r="K8" s="19" t="s">
        <v>17</v>
      </c>
      <c r="L8" s="20" t="s">
        <v>18</v>
      </c>
      <c r="M8" s="21" t="s">
        <v>19</v>
      </c>
      <c r="N8" s="22"/>
    </row>
    <row r="9" spans="1:14" ht="40.5" x14ac:dyDescent="0.25">
      <c r="A9" s="23">
        <v>1</v>
      </c>
      <c r="B9" s="24">
        <v>2</v>
      </c>
      <c r="C9" s="23">
        <v>3</v>
      </c>
      <c r="D9" s="23">
        <v>4</v>
      </c>
      <c r="E9" s="23">
        <v>5</v>
      </c>
      <c r="F9" s="23">
        <v>6</v>
      </c>
      <c r="G9" s="23" t="s">
        <v>20</v>
      </c>
      <c r="H9" s="23">
        <v>7</v>
      </c>
      <c r="I9" s="25" t="s">
        <v>21</v>
      </c>
      <c r="J9" s="26" t="s">
        <v>22</v>
      </c>
      <c r="K9" s="27" t="s">
        <v>23</v>
      </c>
      <c r="L9" s="28">
        <v>10</v>
      </c>
      <c r="M9" s="29">
        <v>11</v>
      </c>
      <c r="N9" s="23" t="s">
        <v>24</v>
      </c>
    </row>
    <row r="10" spans="1:14" ht="67.5" x14ac:dyDescent="0.25">
      <c r="A10" s="25">
        <v>1</v>
      </c>
      <c r="B10" s="24" t="s">
        <v>35</v>
      </c>
      <c r="C10" s="23" t="s">
        <v>37</v>
      </c>
      <c r="D10" s="12">
        <v>53626.66</v>
      </c>
      <c r="E10" s="12">
        <v>53000</v>
      </c>
      <c r="F10" s="12">
        <v>25350</v>
      </c>
      <c r="G10" s="12">
        <f>D10+E10+F10</f>
        <v>131976.66</v>
      </c>
      <c r="H10" s="17">
        <v>1</v>
      </c>
      <c r="I10" s="30">
        <v>3</v>
      </c>
      <c r="J10" s="31">
        <f>G10/I10</f>
        <v>43992.22</v>
      </c>
      <c r="K10" s="31">
        <f>ROUND(J10,2)</f>
        <v>43992.22</v>
      </c>
      <c r="L10" s="12">
        <f>STDEV(D10:F10)</f>
        <v>16147.68</v>
      </c>
      <c r="M10" s="32">
        <f>L10/K10</f>
        <v>0.36709999999999998</v>
      </c>
      <c r="N10" s="33">
        <f>K10*H10</f>
        <v>43992.22</v>
      </c>
    </row>
    <row r="11" spans="1:14" ht="33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34"/>
      <c r="L11" s="34"/>
      <c r="M11" s="34"/>
      <c r="N11" s="35">
        <f>SUM(N10:N10)</f>
        <v>43992.22</v>
      </c>
    </row>
    <row r="13" spans="1:14" x14ac:dyDescent="0.25">
      <c r="B13" s="36"/>
      <c r="C13" s="36"/>
    </row>
    <row r="14" spans="1:14" x14ac:dyDescent="0.25">
      <c r="B14" s="53" t="s">
        <v>36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x14ac:dyDescent="0.2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x14ac:dyDescent="0.2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x14ac:dyDescent="0.25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x14ac:dyDescent="0.25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x14ac:dyDescent="0.2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x14ac:dyDescent="0.2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x14ac:dyDescent="0.2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x14ac:dyDescent="0.25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x14ac:dyDescent="0.25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73.5" customHeight="1" x14ac:dyDescent="0.25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4" spans="2:3" x14ac:dyDescent="0.2">
      <c r="B34" s="37"/>
      <c r="C34" s="37"/>
    </row>
  </sheetData>
  <autoFilter ref="A9:N10"/>
  <mergeCells count="16">
    <mergeCell ref="I3:N3"/>
    <mergeCell ref="A4:B4"/>
    <mergeCell ref="D4:H4"/>
    <mergeCell ref="A5:B5"/>
    <mergeCell ref="D5:H5"/>
    <mergeCell ref="A6:B6"/>
    <mergeCell ref="D6:H6"/>
    <mergeCell ref="A7:A8"/>
    <mergeCell ref="B7:B8"/>
    <mergeCell ref="D7:G7"/>
    <mergeCell ref="H7:H8"/>
    <mergeCell ref="I7:I8"/>
    <mergeCell ref="J7:M7"/>
    <mergeCell ref="A11:J11"/>
    <mergeCell ref="B14:N31"/>
    <mergeCell ref="A32:N32"/>
  </mergeCells>
  <pageMargins left="0.19685039370078738" right="0.19685039370078738" top="0.31496062992125984" bottom="0.19685039370078738" header="0" footer="0"/>
  <pageSetup paperSize="9" scale="5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B13"/>
  <sheetViews>
    <sheetView topLeftCell="A4" workbookViewId="0">
      <selection activeCell="A3" sqref="A3:B3"/>
    </sheetView>
  </sheetViews>
  <sheetFormatPr defaultColWidth="9.140625" defaultRowHeight="15" x14ac:dyDescent="0.25"/>
  <cols>
    <col min="1" max="1" width="36.140625" style="39" customWidth="1"/>
    <col min="2" max="2" width="49" style="40" customWidth="1"/>
    <col min="3" max="16384" width="9.140625" style="38"/>
  </cols>
  <sheetData>
    <row r="1" spans="1:2" ht="25.5" customHeight="1" x14ac:dyDescent="0.25">
      <c r="A1" s="68" t="s">
        <v>25</v>
      </c>
      <c r="B1" s="68"/>
    </row>
    <row r="2" spans="1:2" ht="65.25" customHeight="1" x14ac:dyDescent="0.25">
      <c r="A2" s="41"/>
      <c r="B2" s="47">
        <f>'Расчет НМЦК'!N11</f>
        <v>43992.22</v>
      </c>
    </row>
    <row r="3" spans="1:2" ht="15.75" x14ac:dyDescent="0.25">
      <c r="A3" s="69" t="s">
        <v>26</v>
      </c>
      <c r="B3" s="69"/>
    </row>
    <row r="4" spans="1:2" ht="15.75" x14ac:dyDescent="0.25">
      <c r="A4" s="42"/>
      <c r="B4" s="42"/>
    </row>
    <row r="5" spans="1:2" ht="86.25" customHeight="1" x14ac:dyDescent="0.25">
      <c r="A5" s="43" t="s">
        <v>27</v>
      </c>
      <c r="B5" s="43" t="s">
        <v>28</v>
      </c>
    </row>
    <row r="6" spans="1:2" ht="242.25" customHeight="1" x14ac:dyDescent="0.25">
      <c r="A6" s="43" t="s">
        <v>29</v>
      </c>
      <c r="B6" s="43" t="s">
        <v>30</v>
      </c>
    </row>
    <row r="7" spans="1:2" ht="91.5" customHeight="1" x14ac:dyDescent="0.25">
      <c r="A7" s="43" t="s">
        <v>31</v>
      </c>
      <c r="B7" s="44">
        <f>'Расчет НМЦК'!N11</f>
        <v>43992.22</v>
      </c>
    </row>
    <row r="8" spans="1:2" ht="29.25" customHeight="1" x14ac:dyDescent="0.25">
      <c r="A8" s="70"/>
      <c r="B8" s="71"/>
    </row>
    <row r="9" spans="1:2" ht="15.75" x14ac:dyDescent="0.25">
      <c r="A9" s="45"/>
      <c r="B9" s="45"/>
    </row>
    <row r="10" spans="1:2" ht="15.75" x14ac:dyDescent="0.25">
      <c r="A10" s="72" t="s">
        <v>32</v>
      </c>
      <c r="B10" s="72"/>
    </row>
    <row r="11" spans="1:2" ht="15.75" x14ac:dyDescent="0.25">
      <c r="A11" s="45"/>
      <c r="B11" s="45"/>
    </row>
    <row r="12" spans="1:2" ht="15.75" x14ac:dyDescent="0.25">
      <c r="A12" s="46" t="s">
        <v>33</v>
      </c>
      <c r="B12" s="46" t="s">
        <v>34</v>
      </c>
    </row>
    <row r="13" spans="1:2" ht="15.75" x14ac:dyDescent="0.25">
      <c r="A13" s="45"/>
      <c r="B13" s="45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НМЦК</vt:lpstr>
      <vt:lpstr>НМЦК-п.3.7.1</vt:lpstr>
      <vt:lpstr>Лист1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Щелочкова О.С.</cp:lastModifiedBy>
  <cp:revision>5</cp:revision>
  <dcterms:created xsi:type="dcterms:W3CDTF">2011-08-15T06:57:36Z</dcterms:created>
  <dcterms:modified xsi:type="dcterms:W3CDTF">2026-05-28T12:33:27Z</dcterms:modified>
</cp:coreProperties>
</file>