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ackupserver\Обмен-ГЗ\Цюрик О.П,\ЗАКУПКИ 2026\Мамонтов С.В\Электрооборудование береговой площадки\Электропродукция\"/>
    </mc:Choice>
  </mc:AlternateContent>
  <bookViews>
    <workbookView xWindow="0" yWindow="0" windowWidth="28800" windowHeight="12435"/>
  </bookViews>
  <sheets>
    <sheet name="НМЦК (2)" sheetId="1" r:id="rId1"/>
  </sheets>
  <definedNames>
    <definedName name="_xlnm.Print_Area" localSheetId="0">'НМЦК (2)'!$A$1:$R$13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I9" i="1" s="1"/>
  <c r="J9" i="1" s="1"/>
  <c r="K9" i="1"/>
  <c r="L9" i="1" s="1"/>
  <c r="M9" i="1" s="1"/>
  <c r="N9" i="1" s="1"/>
  <c r="O9" i="1"/>
  <c r="P9" i="1"/>
  <c r="Q9" i="1"/>
  <c r="Q10" i="1" l="1"/>
  <c r="P10" i="1"/>
  <c r="O10" i="1"/>
  <c r="O11" i="1" s="1"/>
  <c r="K10" i="1"/>
  <c r="L10" i="1" s="1"/>
  <c r="M10" i="1" s="1"/>
  <c r="N10" i="1" s="1"/>
  <c r="H10" i="1"/>
  <c r="I10" i="1" s="1"/>
  <c r="J10" i="1" s="1"/>
  <c r="Q7" i="1" l="1"/>
  <c r="P7" i="1"/>
  <c r="O7" i="1"/>
  <c r="K7" i="1"/>
  <c r="L7" i="1" s="1"/>
  <c r="M7" i="1" s="1"/>
  <c r="N7" i="1" s="1"/>
  <c r="H7" i="1"/>
  <c r="I7" i="1" s="1"/>
  <c r="J7" i="1" s="1"/>
  <c r="Q6" i="1"/>
  <c r="P6" i="1"/>
  <c r="O6" i="1"/>
  <c r="K6" i="1"/>
  <c r="L6" i="1" s="1"/>
  <c r="M6" i="1" s="1"/>
  <c r="N6" i="1" s="1"/>
  <c r="H6" i="1"/>
  <c r="I6" i="1" s="1"/>
  <c r="J6" i="1" s="1"/>
  <c r="Q8" i="1"/>
  <c r="P8" i="1"/>
  <c r="O8" i="1"/>
  <c r="K8" i="1"/>
  <c r="L8" i="1" s="1"/>
  <c r="M8" i="1" s="1"/>
  <c r="N8" i="1" s="1"/>
  <c r="H8" i="1"/>
  <c r="I8" i="1" s="1"/>
  <c r="J8" i="1" s="1"/>
  <c r="H5" i="1" l="1"/>
  <c r="I5" i="1" s="1"/>
  <c r="J5" i="1" s="1"/>
  <c r="Q5" i="1" l="1"/>
  <c r="P5" i="1"/>
  <c r="O5" i="1"/>
  <c r="K5" i="1"/>
  <c r="L5" i="1" s="1"/>
  <c r="M5" i="1" s="1"/>
  <c r="N5" i="1" s="1"/>
  <c r="Q11" i="1" l="1"/>
  <c r="P11" i="1"/>
  <c r="N11" i="1"/>
</calcChain>
</file>

<file path=xl/sharedStrings.xml><?xml version="1.0" encoding="utf-8"?>
<sst xmlns="http://schemas.openxmlformats.org/spreadsheetml/2006/main" count="37" uniqueCount="31">
  <si>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</si>
  <si>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</si>
  <si>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</si>
  <si>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</si>
  <si>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</si>
  <si>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</si>
  <si>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</t>
  </si>
  <si>
    <t>НМЦК, определенная методом сопоставимых рыночных цен (анализа рынка)</t>
  </si>
  <si>
    <t>НМЦК Поставщик №1</t>
  </si>
  <si>
    <t>НМЦК Поставщик №2</t>
  </si>
  <si>
    <t>НМЦК Поставщик №3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</si>
  <si>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</si>
  <si>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</si>
  <si>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</si>
  <si>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</si>
  <si>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</si>
  <si>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</si>
  <si>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НМЦК с учетом округления цены за единицу (руб.)</t>
  </si>
  <si>
    <t>шт</t>
  </si>
  <si>
    <t xml:space="preserve">В результате проведенного расчета Н(М)ЦК, ЦКЕП контракта составила, руб.: </t>
  </si>
  <si>
    <t>Приложение № 2 к заявке</t>
  </si>
  <si>
    <t xml:space="preserve">
</t>
  </si>
  <si>
    <t xml:space="preserve">Поставщик 1                  Счёт №Счт-05233 от 11.06.2026   
</t>
  </si>
  <si>
    <t xml:space="preserve">Поставщик 2                   Счет на оплату 04844 от  11.05.2026   
</t>
  </si>
  <si>
    <t xml:space="preserve">Поставщик 3 Счёт № Счт-05232 от 11.06.2026                  </t>
  </si>
  <si>
    <t>Щит ЩРн-12з-074 У2 (ИЭК) IP54</t>
  </si>
  <si>
    <t>Вставка плавкая ПН2-100</t>
  </si>
  <si>
    <t xml:space="preserve">Автоматический выключатель
63А 3Р
</t>
  </si>
  <si>
    <t xml:space="preserve">Автоматический выключатель
25А 1Р
</t>
  </si>
  <si>
    <t xml:space="preserve">Автоматический выключатель
10А 1Р
</t>
  </si>
  <si>
    <r>
      <rPr>
        <sz val="14"/>
        <color theme="1"/>
        <rFont val="Times New Roman"/>
        <family val="1"/>
        <charset val="204"/>
      </rPr>
      <t xml:space="preserve">Начальная (максимальная) цена контракта определена методом сопоставимых рыночных цен (анализа рынка) данной продукции.
В целях улучшения экономических показателей учреждения и руководствуясь ст.28 и ст.34 БК РФ начальная цена определена как наименьшая из предложенных, потенциальными участниками размещения заказа и составляет:                                                                                                                                                                                                                                                                                                                                    Начальная максимальная цена составляет:                                                                                                                                                                                                                                                                                                                                                        19 027,00 (Девятнадцать тысяч двадцать семь) рублей 00 копеек           </t>
    </r>
    <r>
      <rPr>
        <b/>
        <sz val="14"/>
        <color theme="1"/>
        <rFont val="Times New Roman"/>
        <family val="1"/>
        <charset val="204"/>
      </rPr>
      <t xml:space="preserve">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</si>
</sst>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" fontId="3" fillId="0" borderId="3" xfId="0" applyNumberFormat="1" applyFont="1" applyBorder="1"/>
    <xf numFmtId="0" fontId="8" fillId="0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/>
    <xf numFmtId="4" fontId="1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/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4" fontId="3" fillId="0" borderId="3" xfId="0" applyNumberFormat="1" applyFont="1" applyFill="1" applyBorder="1"/>
    <xf numFmtId="0" fontId="1" fillId="0" borderId="0" xfId="0" applyFont="1" applyAlignment="1"/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5" fillId="0" borderId="3" xfId="0" applyFont="1" applyFill="1" applyBorder="1" applyAlignment="1">
      <alignment horizontal="center" textRotation="90"/>
    </xf>
    <xf numFmtId="0" fontId="5" fillId="0" borderId="3" xfId="0" applyFont="1" applyBorder="1" applyAlignment="1">
      <alignment horizontal="center" textRotation="90"/>
    </xf>
    <xf numFmtId="0" fontId="3" fillId="0" borderId="6" xfId="0" applyFont="1" applyBorder="1" applyAlignment="1">
      <alignment vertical="center"/>
    </xf>
    <xf numFmtId="0" fontId="0" fillId="0" borderId="6" xfId="0" applyBorder="1" applyAlignment="1"/>
    <xf numFmtId="0" fontId="0" fillId="0" borderId="7" xfId="0" applyBorder="1" applyAlignme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0" y="22955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48550" y="22669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29750" y="29432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0" y="2581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tabSelected="1" topLeftCell="A4" zoomScaleNormal="100" workbookViewId="0">
      <selection activeCell="A12" sqref="A12:Q12"/>
    </sheetView>
  </sheetViews>
  <sheetFormatPr defaultRowHeight="12.75" x14ac:dyDescent="0.2"/>
  <cols>
    <col min="1" max="1" width="3.7109375" style="1" customWidth="1"/>
    <col min="2" max="2" width="36.28515625" style="1" customWidth="1"/>
    <col min="3" max="3" width="5.85546875" style="1" customWidth="1"/>
    <col min="4" max="4" width="6.85546875" style="1" customWidth="1"/>
    <col min="5" max="5" width="13.85546875" style="1" customWidth="1"/>
    <col min="6" max="6" width="14.7109375" style="1" customWidth="1"/>
    <col min="7" max="7" width="14.570312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8" style="1" customWidth="1"/>
    <col min="12" max="12" width="13.5703125" style="1" customWidth="1"/>
    <col min="13" max="13" width="12.140625" style="1" customWidth="1"/>
    <col min="14" max="14" width="13.85546875" style="1" customWidth="1"/>
    <col min="15" max="17" width="11.28515625" style="1" bestFit="1" customWidth="1"/>
    <col min="18" max="16384" width="9.140625" style="1"/>
  </cols>
  <sheetData>
    <row r="1" spans="1:29" ht="27.75" customHeight="1" x14ac:dyDescent="0.25">
      <c r="B1" s="2"/>
      <c r="C1" s="2"/>
      <c r="K1" s="28" t="s">
        <v>20</v>
      </c>
      <c r="L1" s="28"/>
      <c r="M1" s="28"/>
      <c r="N1" s="28"/>
      <c r="O1" s="28"/>
      <c r="P1" s="28"/>
      <c r="Q1" s="28"/>
      <c r="R1" s="3"/>
      <c r="S1" s="3"/>
      <c r="T1" s="3"/>
      <c r="U1" s="3"/>
      <c r="V1" s="3"/>
      <c r="W1" s="4"/>
      <c r="X1" s="4"/>
      <c r="Y1" s="4"/>
      <c r="Z1" s="4"/>
      <c r="AA1" s="4"/>
      <c r="AB1" s="4"/>
      <c r="AC1" s="4"/>
    </row>
    <row r="2" spans="1:29" ht="39" customHeight="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30"/>
      <c r="M2" s="5"/>
      <c r="N2" s="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9" customHeight="1" x14ac:dyDescent="0.2">
      <c r="A3" s="31" t="s">
        <v>1</v>
      </c>
      <c r="B3" s="32" t="s">
        <v>2</v>
      </c>
      <c r="C3" s="32" t="s">
        <v>3</v>
      </c>
      <c r="D3" s="32" t="s">
        <v>4</v>
      </c>
      <c r="E3" s="33" t="s">
        <v>5</v>
      </c>
      <c r="F3" s="33"/>
      <c r="G3" s="33"/>
      <c r="H3" s="34" t="s">
        <v>6</v>
      </c>
      <c r="I3" s="34"/>
      <c r="J3" s="34"/>
      <c r="K3" s="35" t="s">
        <v>7</v>
      </c>
      <c r="L3" s="36"/>
      <c r="M3" s="36"/>
      <c r="N3" s="37"/>
      <c r="O3" s="38" t="s">
        <v>8</v>
      </c>
      <c r="P3" s="39" t="s">
        <v>9</v>
      </c>
      <c r="Q3" s="39" t="s">
        <v>10</v>
      </c>
    </row>
    <row r="4" spans="1:29" ht="159" customHeight="1" x14ac:dyDescent="0.2">
      <c r="A4" s="31"/>
      <c r="B4" s="32"/>
      <c r="C4" s="32"/>
      <c r="D4" s="32"/>
      <c r="E4" s="6" t="s">
        <v>22</v>
      </c>
      <c r="F4" s="6" t="s">
        <v>23</v>
      </c>
      <c r="G4" s="7" t="s">
        <v>24</v>
      </c>
      <c r="H4" s="6" t="s">
        <v>11</v>
      </c>
      <c r="I4" s="6" t="s">
        <v>12</v>
      </c>
      <c r="J4" s="8" t="s">
        <v>13</v>
      </c>
      <c r="K4" s="9" t="s">
        <v>14</v>
      </c>
      <c r="L4" s="10" t="s">
        <v>15</v>
      </c>
      <c r="M4" s="10" t="s">
        <v>16</v>
      </c>
      <c r="N4" s="20" t="s">
        <v>17</v>
      </c>
      <c r="O4" s="38"/>
      <c r="P4" s="39"/>
      <c r="Q4" s="39"/>
    </row>
    <row r="5" spans="1:29" s="15" customFormat="1" ht="14.25" customHeight="1" x14ac:dyDescent="0.25">
      <c r="A5" s="17">
        <v>1</v>
      </c>
      <c r="B5" s="23" t="s">
        <v>25</v>
      </c>
      <c r="C5" s="11" t="s">
        <v>18</v>
      </c>
      <c r="D5" s="17">
        <v>1</v>
      </c>
      <c r="E5" s="13">
        <v>6045</v>
      </c>
      <c r="F5" s="13">
        <v>5603</v>
      </c>
      <c r="G5" s="12">
        <v>5507.62</v>
      </c>
      <c r="H5" s="13">
        <f t="shared" ref="H5:H6" si="0">AVERAGE(E5:G5)</f>
        <v>5718.54</v>
      </c>
      <c r="I5" s="14">
        <f>SQRT(((SUM((POWER(E5-H5,2)),(POWER(F5-H5,2)),(POWER(G5-H5,2)))/(COLUMNS(E5:G5)-1))))</f>
        <v>286.71664548818927</v>
      </c>
      <c r="J5" s="14">
        <f>I5/H5*100</f>
        <v>5.0138085156034453</v>
      </c>
      <c r="K5" s="13">
        <f t="shared" ref="K5" si="1">((D5/3)*(SUM(E5:G5)))</f>
        <v>5718.5399999999991</v>
      </c>
      <c r="L5" s="13">
        <f t="shared" ref="L5:L6" si="2">K5/D5</f>
        <v>5718.5399999999991</v>
      </c>
      <c r="M5" s="13">
        <f t="shared" ref="M5:M6" si="3">ROUND(L5,2)</f>
        <v>5718.54</v>
      </c>
      <c r="N5" s="21">
        <f t="shared" ref="N5:N6" si="4">M5*D5</f>
        <v>5718.54</v>
      </c>
      <c r="O5" s="19">
        <f>D5*E5</f>
        <v>6045</v>
      </c>
      <c r="P5" s="14">
        <f>D5*F5</f>
        <v>5603</v>
      </c>
      <c r="Q5" s="14">
        <f>D5*G5</f>
        <v>5507.62</v>
      </c>
    </row>
    <row r="6" spans="1:29" s="15" customFormat="1" ht="14.25" customHeight="1" x14ac:dyDescent="0.25">
      <c r="A6" s="17">
        <v>2</v>
      </c>
      <c r="B6" s="23" t="s">
        <v>26</v>
      </c>
      <c r="C6" s="11" t="s">
        <v>18</v>
      </c>
      <c r="D6" s="17">
        <v>6</v>
      </c>
      <c r="E6" s="13">
        <v>165</v>
      </c>
      <c r="F6" s="13">
        <v>136</v>
      </c>
      <c r="G6" s="12">
        <v>145.71</v>
      </c>
      <c r="H6" s="13">
        <f t="shared" si="0"/>
        <v>148.90333333333334</v>
      </c>
      <c r="I6" s="14">
        <f t="shared" ref="I6:I7" si="5">SQRT(((SUM((POWER(E6-H6,2)),(POWER(F6-H6,2)),(POWER(G6-H6,2)))/(COLUMNS(E6:G6)-1))))</f>
        <v>14.761369629317372</v>
      </c>
      <c r="J6" s="14">
        <f t="shared" ref="J6:J7" si="6">I6/H6*100</f>
        <v>9.9133909892216678</v>
      </c>
      <c r="K6" s="13">
        <f t="shared" ref="K6" si="7">((D6/3)*(SUM(E6:G6)))</f>
        <v>893.42000000000007</v>
      </c>
      <c r="L6" s="13">
        <f t="shared" si="2"/>
        <v>148.90333333333334</v>
      </c>
      <c r="M6" s="13">
        <f t="shared" si="3"/>
        <v>148.9</v>
      </c>
      <c r="N6" s="21">
        <f t="shared" si="4"/>
        <v>893.40000000000009</v>
      </c>
      <c r="O6" s="19">
        <f t="shared" ref="O6:O7" si="8">D6*E6</f>
        <v>990</v>
      </c>
      <c r="P6" s="14">
        <f t="shared" ref="P6:P7" si="9">D6*F6</f>
        <v>816</v>
      </c>
      <c r="Q6" s="14">
        <f>D6*G6</f>
        <v>874.26</v>
      </c>
    </row>
    <row r="7" spans="1:29" s="15" customFormat="1" ht="14.25" customHeight="1" x14ac:dyDescent="0.25">
      <c r="A7" s="17">
        <v>3</v>
      </c>
      <c r="B7" s="23" t="s">
        <v>26</v>
      </c>
      <c r="C7" s="11" t="s">
        <v>18</v>
      </c>
      <c r="D7" s="17">
        <v>18</v>
      </c>
      <c r="E7" s="13">
        <v>158</v>
      </c>
      <c r="F7" s="13">
        <v>132</v>
      </c>
      <c r="G7" s="12">
        <v>138.1</v>
      </c>
      <c r="H7" s="13">
        <f t="shared" ref="H7" si="10">AVERAGE(E7:G7)</f>
        <v>142.70000000000002</v>
      </c>
      <c r="I7" s="14">
        <f t="shared" si="5"/>
        <v>13.596690773861118</v>
      </c>
      <c r="J7" s="14">
        <f t="shared" si="6"/>
        <v>9.5281645226777272</v>
      </c>
      <c r="K7" s="13">
        <f t="shared" ref="K7" si="11">((D7/3)*(SUM(E7:G7)))</f>
        <v>2568.6000000000004</v>
      </c>
      <c r="L7" s="13">
        <f t="shared" ref="L7" si="12">K7/D7</f>
        <v>142.70000000000002</v>
      </c>
      <c r="M7" s="13">
        <f t="shared" ref="M7" si="13">ROUND(L7,2)</f>
        <v>142.69999999999999</v>
      </c>
      <c r="N7" s="21">
        <f t="shared" ref="N7" si="14">M7*D7</f>
        <v>2568.6</v>
      </c>
      <c r="O7" s="19">
        <f t="shared" si="8"/>
        <v>2844</v>
      </c>
      <c r="P7" s="14">
        <f t="shared" si="9"/>
        <v>2376</v>
      </c>
      <c r="Q7" s="14">
        <f>D7*G7</f>
        <v>2485.7999999999997</v>
      </c>
    </row>
    <row r="8" spans="1:29" s="15" customFormat="1" ht="14.25" customHeight="1" x14ac:dyDescent="0.25">
      <c r="A8" s="17">
        <v>4</v>
      </c>
      <c r="B8" s="24" t="s">
        <v>27</v>
      </c>
      <c r="C8" s="11" t="s">
        <v>18</v>
      </c>
      <c r="D8" s="17">
        <v>8</v>
      </c>
      <c r="E8" s="13">
        <v>980</v>
      </c>
      <c r="F8" s="13">
        <v>855</v>
      </c>
      <c r="G8" s="12">
        <v>871.43</v>
      </c>
      <c r="H8" s="13">
        <f t="shared" ref="H8:H10" si="15">AVERAGE(E8:G8)</f>
        <v>902.14333333333332</v>
      </c>
      <c r="I8" s="14">
        <f t="shared" ref="I8:I10" si="16">SQRT(((SUM((POWER(E8-H8,2)),(POWER(F8-H8,2)),(POWER(G8-H8,2)))/(COLUMNS(E8:G8)-1))))</f>
        <v>67.924455340719035</v>
      </c>
      <c r="J8" s="14">
        <f t="shared" ref="J8:J10" si="17">I8/H8*100</f>
        <v>7.5292309803747779</v>
      </c>
      <c r="K8" s="13">
        <f t="shared" ref="K8:K10" si="18">((D8/3)*(SUM(E8:G8)))</f>
        <v>7217.1466666666656</v>
      </c>
      <c r="L8" s="13">
        <f t="shared" ref="L8:L10" si="19">K8/D8</f>
        <v>902.1433333333332</v>
      </c>
      <c r="M8" s="13">
        <f t="shared" ref="M8:M10" si="20">ROUND(L8,2)</f>
        <v>902.14</v>
      </c>
      <c r="N8" s="21">
        <f t="shared" ref="N8:N10" si="21">M8*D8</f>
        <v>7217.12</v>
      </c>
      <c r="O8" s="19">
        <f t="shared" ref="O8:O10" si="22">D8*E8</f>
        <v>7840</v>
      </c>
      <c r="P8" s="14">
        <f t="shared" ref="P8:P10" si="23">D8*F8</f>
        <v>6840</v>
      </c>
      <c r="Q8" s="14">
        <f>D8*G8</f>
        <v>6971.44</v>
      </c>
    </row>
    <row r="9" spans="1:29" s="15" customFormat="1" ht="14.25" customHeight="1" x14ac:dyDescent="0.25">
      <c r="A9" s="17">
        <v>5</v>
      </c>
      <c r="B9" s="24" t="s">
        <v>28</v>
      </c>
      <c r="C9" s="11" t="s">
        <v>18</v>
      </c>
      <c r="D9" s="17">
        <v>8</v>
      </c>
      <c r="E9" s="13">
        <v>310</v>
      </c>
      <c r="F9" s="13">
        <v>222</v>
      </c>
      <c r="G9" s="12">
        <v>270.48</v>
      </c>
      <c r="H9" s="13">
        <f t="shared" ref="H9" si="24">AVERAGE(E9:G9)</f>
        <v>267.49333333333334</v>
      </c>
      <c r="I9" s="14">
        <f t="shared" ref="I9" si="25">SQRT(((SUM((POWER(E9-H9,2)),(POWER(F9-H9,2)),(POWER(G9-H9,2)))/(COLUMNS(E9:G9)-1))))</f>
        <v>44.075958677416573</v>
      </c>
      <c r="J9" s="14">
        <f t="shared" ref="J9" si="26">I9/H9*100</f>
        <v>16.47740454992644</v>
      </c>
      <c r="K9" s="13">
        <f t="shared" ref="K9" si="27">((D9/3)*(SUM(E9:G9)))</f>
        <v>2139.9466666666667</v>
      </c>
      <c r="L9" s="13">
        <f t="shared" ref="L9" si="28">K9/D9</f>
        <v>267.49333333333334</v>
      </c>
      <c r="M9" s="13">
        <f t="shared" ref="M9" si="29">ROUND(L9,2)</f>
        <v>267.49</v>
      </c>
      <c r="N9" s="21">
        <f t="shared" ref="N9" si="30">M9*D9</f>
        <v>2139.92</v>
      </c>
      <c r="O9" s="19">
        <f t="shared" ref="O9" si="31">D9*E9</f>
        <v>2480</v>
      </c>
      <c r="P9" s="14">
        <f t="shared" ref="P9" si="32">D9*F9</f>
        <v>1776</v>
      </c>
      <c r="Q9" s="14">
        <f>D9*G9</f>
        <v>2163.84</v>
      </c>
    </row>
    <row r="10" spans="1:29" s="15" customFormat="1" ht="14.25" customHeight="1" x14ac:dyDescent="0.25">
      <c r="A10" s="17">
        <v>6</v>
      </c>
      <c r="B10" s="25" t="s">
        <v>29</v>
      </c>
      <c r="C10" s="11" t="s">
        <v>18</v>
      </c>
      <c r="D10" s="17">
        <v>8</v>
      </c>
      <c r="E10" s="13">
        <v>310</v>
      </c>
      <c r="F10" s="13">
        <v>202</v>
      </c>
      <c r="G10" s="12">
        <v>243.81</v>
      </c>
      <c r="H10" s="13">
        <f t="shared" si="15"/>
        <v>251.93666666666664</v>
      </c>
      <c r="I10" s="14">
        <f t="shared" si="16"/>
        <v>54.456698700282352</v>
      </c>
      <c r="J10" s="14">
        <f t="shared" si="17"/>
        <v>21.615233471487155</v>
      </c>
      <c r="K10" s="13">
        <f t="shared" si="18"/>
        <v>2015.4933333333331</v>
      </c>
      <c r="L10" s="13">
        <f t="shared" si="19"/>
        <v>251.93666666666664</v>
      </c>
      <c r="M10" s="13">
        <f t="shared" si="20"/>
        <v>251.94</v>
      </c>
      <c r="N10" s="21">
        <f t="shared" si="21"/>
        <v>2015.52</v>
      </c>
      <c r="O10" s="19">
        <f t="shared" si="22"/>
        <v>2480</v>
      </c>
      <c r="P10" s="14">
        <f t="shared" si="23"/>
        <v>1616</v>
      </c>
      <c r="Q10" s="14">
        <f t="shared" ref="Q10" si="33">D10*G10</f>
        <v>1950.48</v>
      </c>
    </row>
    <row r="11" spans="1:29" ht="16.5" customHeight="1" x14ac:dyDescent="0.25">
      <c r="A11" s="40" t="s">
        <v>19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22">
        <f>SUM(N5:N10)</f>
        <v>20553.100000000002</v>
      </c>
      <c r="O11" s="26">
        <f>SUM(O5:O10)</f>
        <v>22679</v>
      </c>
      <c r="P11" s="18">
        <f>SUM(P5:P10)</f>
        <v>19027</v>
      </c>
      <c r="Q11" s="16">
        <f>SUM(Q5:Q10)</f>
        <v>19953.439999999999</v>
      </c>
    </row>
    <row r="12" spans="1:29" ht="148.5" customHeight="1" x14ac:dyDescent="0.2">
      <c r="A12" s="43" t="s">
        <v>30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  <c r="P12" s="44"/>
      <c r="Q12" s="44"/>
    </row>
    <row r="13" spans="1:29" ht="56.25" customHeight="1" x14ac:dyDescent="0.3">
      <c r="A13" s="45" t="s">
        <v>21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5" spans="1:29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</sheetData>
  <mergeCells count="16">
    <mergeCell ref="A15:O15"/>
    <mergeCell ref="K1:Q1"/>
    <mergeCell ref="A2:K2"/>
    <mergeCell ref="A3:A4"/>
    <mergeCell ref="B3:B4"/>
    <mergeCell ref="C3:C4"/>
    <mergeCell ref="D3:D4"/>
    <mergeCell ref="E3:G3"/>
    <mergeCell ref="H3:J3"/>
    <mergeCell ref="K3:N3"/>
    <mergeCell ref="O3:O4"/>
    <mergeCell ref="P3:P4"/>
    <mergeCell ref="Q3:Q4"/>
    <mergeCell ref="A11:M11"/>
    <mergeCell ref="A12:Q12"/>
    <mergeCell ref="A13:Q13"/>
  </mergeCells>
  <pageMargins left="0.25" right="0.25" top="0.75" bottom="0.75" header="0.3" footer="0.3"/>
  <pageSetup paperSize="9" scale="56" orientation="landscape" r:id="rId1"/>
  <ignoredErrors>
    <ignoredError sqref="H5:I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(2)</vt:lpstr>
      <vt:lpstr>'НМЦК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Зубкова Екатерина Константиновна</cp:lastModifiedBy>
  <cp:lastPrinted>2026-03-10T00:56:39Z</cp:lastPrinted>
  <dcterms:created xsi:type="dcterms:W3CDTF">2024-01-18T02:15:44Z</dcterms:created>
  <dcterms:modified xsi:type="dcterms:W3CDTF">2026-06-23T02:02:11Z</dcterms:modified>
</cp:coreProperties>
</file>