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Сохранённое с диска\Рабочий стол\ЗАКУПКИ 2026\Запчасти ГОЗ\"/>
    </mc:Choice>
  </mc:AlternateContent>
  <bookViews>
    <workbookView xWindow="0" yWindow="0" windowWidth="20730" windowHeight="9045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AA25" i="1" l="1"/>
  <c r="AA23" i="1"/>
  <c r="AA19" i="1"/>
  <c r="AA18" i="1"/>
  <c r="AA17" i="1"/>
  <c r="AC35" i="1" l="1"/>
  <c r="AA35" i="1"/>
  <c r="AL35" i="1" s="1"/>
  <c r="AC34" i="1"/>
  <c r="AA34" i="1"/>
  <c r="AL34" i="1" s="1"/>
  <c r="AC33" i="1"/>
  <c r="AA33" i="1"/>
  <c r="AJ33" i="1" s="1"/>
  <c r="AK33" i="1" s="1"/>
  <c r="AC32" i="1"/>
  <c r="AA32" i="1"/>
  <c r="AL32" i="1" s="1"/>
  <c r="AE35" i="1" l="1"/>
  <c r="AG35" i="1"/>
  <c r="AB35" i="1"/>
  <c r="AJ35" i="1"/>
  <c r="AK35" i="1" s="1"/>
  <c r="AE34" i="1"/>
  <c r="AG34" i="1"/>
  <c r="AB34" i="1"/>
  <c r="AJ34" i="1"/>
  <c r="AK34" i="1" s="1"/>
  <c r="AE33" i="1"/>
  <c r="AL33" i="1"/>
  <c r="AG33" i="1"/>
  <c r="AB33" i="1"/>
  <c r="AE32" i="1"/>
  <c r="AB32" i="1"/>
  <c r="AJ32" i="1"/>
  <c r="AK32" i="1" s="1"/>
  <c r="AG32" i="1"/>
  <c r="AC23" i="1" l="1"/>
  <c r="AL23" i="1"/>
  <c r="AC22" i="1"/>
  <c r="AA22" i="1"/>
  <c r="AL22" i="1" s="1"/>
  <c r="AC21" i="1"/>
  <c r="AA21" i="1"/>
  <c r="AL21" i="1" s="1"/>
  <c r="AA24" i="1"/>
  <c r="AB24" i="1" s="1"/>
  <c r="AC24" i="1"/>
  <c r="AC20" i="1"/>
  <c r="AA20" i="1"/>
  <c r="AL20" i="1" s="1"/>
  <c r="AE22" i="1" l="1"/>
  <c r="AE21" i="1"/>
  <c r="AE24" i="1"/>
  <c r="AG24" i="1"/>
  <c r="AJ24" i="1"/>
  <c r="AK24" i="1" s="1"/>
  <c r="AL24" i="1"/>
  <c r="AE23" i="1"/>
  <c r="AE20" i="1"/>
  <c r="AG23" i="1"/>
  <c r="AB23" i="1"/>
  <c r="AJ23" i="1"/>
  <c r="AK23" i="1" s="1"/>
  <c r="AG22" i="1"/>
  <c r="AB22" i="1"/>
  <c r="AJ22" i="1"/>
  <c r="AK22" i="1" s="1"/>
  <c r="AJ21" i="1"/>
  <c r="AK21" i="1" s="1"/>
  <c r="AG21" i="1"/>
  <c r="AB21" i="1"/>
  <c r="AG20" i="1"/>
  <c r="AB20" i="1"/>
  <c r="AJ20" i="1"/>
  <c r="AK20" i="1" s="1"/>
  <c r="AC31" i="1"/>
  <c r="AA31" i="1"/>
  <c r="AG31" i="1" s="1"/>
  <c r="AC30" i="1"/>
  <c r="AA30" i="1"/>
  <c r="AL30" i="1" s="1"/>
  <c r="AC29" i="1"/>
  <c r="AA29" i="1"/>
  <c r="AL29" i="1" s="1"/>
  <c r="AC28" i="1"/>
  <c r="AA28" i="1"/>
  <c r="AL28" i="1" s="1"/>
  <c r="AC27" i="1"/>
  <c r="AA27" i="1"/>
  <c r="AL27" i="1" s="1"/>
  <c r="AC26" i="1"/>
  <c r="AA26" i="1"/>
  <c r="AL26" i="1" s="1"/>
  <c r="AC25" i="1"/>
  <c r="AL25" i="1"/>
  <c r="AJ31" i="1" l="1"/>
  <c r="AK31" i="1" s="1"/>
  <c r="AE31" i="1"/>
  <c r="AE28" i="1"/>
  <c r="AL31" i="1"/>
  <c r="AE30" i="1"/>
  <c r="AB31" i="1"/>
  <c r="AE26" i="1"/>
  <c r="AE27" i="1"/>
  <c r="AE29" i="1"/>
  <c r="AG26" i="1"/>
  <c r="AG27" i="1"/>
  <c r="AG28" i="1"/>
  <c r="AG29" i="1"/>
  <c r="AG30" i="1"/>
  <c r="AB26" i="1"/>
  <c r="AJ26" i="1"/>
  <c r="AK26" i="1" s="1"/>
  <c r="AB27" i="1"/>
  <c r="AJ27" i="1"/>
  <c r="AK27" i="1" s="1"/>
  <c r="AB28" i="1"/>
  <c r="AJ28" i="1"/>
  <c r="AK28" i="1" s="1"/>
  <c r="AB29" i="1"/>
  <c r="AJ29" i="1"/>
  <c r="AK29" i="1" s="1"/>
  <c r="AB30" i="1"/>
  <c r="AJ30" i="1"/>
  <c r="AK30" i="1" s="1"/>
  <c r="AE25" i="1"/>
  <c r="AG25" i="1"/>
  <c r="AB25" i="1"/>
  <c r="AJ25" i="1"/>
  <c r="AK25" i="1" s="1"/>
  <c r="AC19" i="1"/>
  <c r="AG19" i="1"/>
  <c r="AC18" i="1"/>
  <c r="AG18" i="1"/>
  <c r="AC17" i="1"/>
  <c r="AL17" i="1"/>
  <c r="AG36" i="1" l="1"/>
  <c r="AB17" i="1"/>
  <c r="AE19" i="1"/>
  <c r="AB19" i="1"/>
  <c r="AJ19" i="1"/>
  <c r="AK19" i="1" s="1"/>
  <c r="AL19" i="1"/>
  <c r="AB18" i="1"/>
  <c r="AE17" i="1"/>
  <c r="AE18" i="1"/>
  <c r="AG17" i="1"/>
  <c r="AJ18" i="1"/>
  <c r="AK18" i="1" s="1"/>
  <c r="AL18" i="1"/>
  <c r="AL36" i="1" s="1"/>
  <c r="AJ17" i="1"/>
  <c r="AK17" i="1" s="1"/>
  <c r="AK36" i="1" s="1"/>
  <c r="AI36" i="1" l="1"/>
</calcChain>
</file>

<file path=xl/sharedStrings.xml><?xml version="1.0" encoding="utf-8"?>
<sst xmlns="http://schemas.openxmlformats.org/spreadsheetml/2006/main" count="73" uniqueCount="55">
  <si>
    <t>Сформировано в системе СТАР - универсальном сервисе для работы с закупками РФ</t>
  </si>
  <si>
    <t>перейти в СТАР (https://star-pro.ru/)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</si>
  <si>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</si>
  <si>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предмет контракта</t>
  </si>
  <si>
    <t>№ п/п</t>
  </si>
  <si>
    <t>Наименование товара</t>
  </si>
  <si>
    <t>Кол-во</t>
  </si>
  <si>
    <t>Ед. изм.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</si>
  <si>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</si>
  <si>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</si>
  <si>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</si>
  <si>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</si>
  <si>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</si>
  <si>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</si>
  <si>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</si>
  <si>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</si>
  <si>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</si>
  <si>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</si>
  <si>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</si>
  <si>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Н(М)ЦК, ЦКЕП контракта с учетом округления цены за ед. изм. (руб.)</t>
  </si>
  <si>
    <t>Н(М)ЦК, ЦКЕП контракта с учетом лимита финансир. (руб.)</t>
  </si>
  <si>
    <t>ВСЕГО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</si>
  <si>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</si>
  <si>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</si>
  <si>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</si>
  <si>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</si>
  <si>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Дата подготовки обоснования НМЦК:</t>
  </si>
  <si>
    <t>"</t>
  </si>
  <si>
    <t>STAR-PRO NMC</t>
  </si>
  <si>
    <t>РАЗДЕЛ V. ПРОТОКОЛ_x000D_
ПО ФОРМИРОВАНИЮ НАЧАЛЬНОЙ (МАКСИМАЛЬНОЙ)_x000D_
ЦЕНЫ КОНТРАКТА</t>
  </si>
  <si>
    <t>Начальник ОКБ, И и ХО ФКУ ИК-22 ГУФСИН России по Приморскому краю майор внутренней службы Лысенко Д.А.</t>
  </si>
  <si>
    <t>2026 г.</t>
  </si>
  <si>
    <t>Поставка запасных автомобильных частей</t>
  </si>
  <si>
    <t>комп.</t>
  </si>
  <si>
    <t>шт.</t>
  </si>
  <si>
    <t>мая</t>
  </si>
  <si>
    <t>Высоковольтные провода (бронепровода) ГАЗель НЕКСТ</t>
  </si>
  <si>
    <t>Катушка зажигания ГАЗель НЕКСТ</t>
  </si>
  <si>
    <t>Ремкомплект передних суппортов ГАЗель НЕКСТ</t>
  </si>
  <si>
    <t>Пыльники рулевых наконечников ГАЗель НЕКСТ</t>
  </si>
  <si>
    <t>Радиатор охлаждения ЛАДА</t>
  </si>
  <si>
    <t>Диск колесный штампованный (R 16, 5х139.7, ЕТ 58, DIA 98.1) ЛАДА</t>
  </si>
  <si>
    <t>Тормозные колодки передние ЛАДА</t>
  </si>
  <si>
    <t>Тормозные колодки задние ЛАДА</t>
  </si>
  <si>
    <t>Высоковольтные провода ЛАДА</t>
  </si>
  <si>
    <t>Модуль зажигания ЛАДА</t>
  </si>
  <si>
    <t>Свечи зажигания (4 шт.) ГАЗель НЕКСТ</t>
  </si>
  <si>
    <t>Свечи зажигания (4 шт.) ЛАДА</t>
  </si>
  <si>
    <t>Фара головного света ЛАДА</t>
  </si>
  <si>
    <t>Ремкомплект пыльников ШРУС ЛАДА</t>
  </si>
  <si>
    <t>Тормозные колодки барабанные задние (комплект - 4 шт.) ГАЗель НЕКСТ</t>
  </si>
  <si>
    <t>Цилиндр тормозной задний ЛАДА</t>
  </si>
  <si>
    <t>Глушитель ЛАДА</t>
  </si>
  <si>
    <t>Резонатор ЛАДА</t>
  </si>
  <si>
    <t>Гайки колесные 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</si>
</sst>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  <charset val="204"/>
    </font>
    <font>
      <b/>
      <u/>
      <sz val="12"/>
      <color rgb="FFFFFFFF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sz val="9.75"/>
      <color rgb="FFFFFF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36609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3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0" xfId="0" applyNumberFormat="1" applyFont="1" applyFill="1" applyAlignment="1">
      <alignment horizontal="left" vertical="top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left" vertical="top" wrapText="1"/>
    </xf>
    <xf numFmtId="0" fontId="1" fillId="2" borderId="0" xfId="0" applyNumberFormat="1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3" fillId="2" borderId="0" xfId="0" applyNumberFormat="1" applyFont="1" applyFill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top" wrapText="1"/>
    </xf>
    <xf numFmtId="0" fontId="6" fillId="0" borderId="20" xfId="0" applyFont="1" applyBorder="1" applyAlignment="1">
      <alignment horizontal="center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Alignment="1"/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horizontal="left" vertical="top" wrapText="1"/>
    </xf>
    <xf numFmtId="0" fontId="3" fillId="3" borderId="3" xfId="0" applyNumberFormat="1" applyFont="1" applyFill="1" applyBorder="1" applyAlignment="1">
      <alignment horizontal="left" vertical="top" wrapText="1"/>
    </xf>
    <xf numFmtId="0" fontId="3" fillId="3" borderId="5" xfId="0" applyNumberFormat="1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3" borderId="6" xfId="0" applyNumberFormat="1" applyFont="1" applyFill="1" applyBorder="1" applyAlignment="1">
      <alignment horizontal="left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4" fillId="0" borderId="0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11</xdr:row>
      <xdr:rowOff>0</xdr:rowOff>
    </xdr:from>
    <xdr:to>
      <xdr:col>29</xdr:col>
      <xdr:colOff>805391</xdr:colOff>
      <xdr:row>16</xdr:row>
      <xdr:rowOff>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33</xdr:col>
      <xdr:colOff>1</xdr:colOff>
      <xdr:row>11</xdr:row>
      <xdr:rowOff>0</xdr:rowOff>
    </xdr:from>
    <xdr:to>
      <xdr:col>34</xdr:col>
      <xdr:colOff>21169</xdr:colOff>
      <xdr:row>15</xdr:row>
      <xdr:rowOff>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8932334" y="2730500"/>
          <a:ext cx="1185334" cy="571500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13</xdr:row>
      <xdr:rowOff>0</xdr:rowOff>
    </xdr:from>
    <xdr:to>
      <xdr:col>32</xdr:col>
      <xdr:colOff>21167</xdr:colOff>
      <xdr:row>14</xdr:row>
      <xdr:rowOff>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9525</xdr:rowOff>
    </xdr:from>
    <xdr:to>
      <xdr:col>29</xdr:col>
      <xdr:colOff>809625</xdr:colOff>
      <xdr:row>6</xdr:row>
      <xdr:rowOff>9525</xdr:rowOff>
    </xdr:to>
    <xdr:cxnSp macro="">
      <xdr:nvCxnSpPr>
        <xdr:cNvPr id="5" name="Straight Connector 4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41</xdr:row>
      <xdr:rowOff>9525</xdr:rowOff>
    </xdr:from>
    <xdr:to>
      <xdr:col>27</xdr:col>
      <xdr:colOff>933450</xdr:colOff>
      <xdr:row>41</xdr:row>
      <xdr:rowOff>9525</xdr:rowOff>
    </xdr:to>
    <xdr:cxnSp macro="">
      <xdr:nvCxnSpPr>
        <xdr:cNvPr id="6" name="Straight Connector 5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</xdr:col>
      <xdr:colOff>0</xdr:colOff>
      <xdr:row>44</xdr:row>
      <xdr:rowOff>9525</xdr:rowOff>
    </xdr:from>
    <xdr:to>
      <xdr:col>27</xdr:col>
      <xdr:colOff>933450</xdr:colOff>
      <xdr:row>44</xdr:row>
      <xdr:rowOff>9525</xdr:rowOff>
    </xdr:to>
    <xdr:cxnSp macro="">
      <xdr:nvCxnSpPr>
        <xdr:cNvPr id="7" name="Straight Connector 6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8</xdr:col>
      <xdr:colOff>0</xdr:colOff>
      <xdr:row>48</xdr:row>
      <xdr:rowOff>9525</xdr:rowOff>
    </xdr:from>
    <xdr:to>
      <xdr:col>11</xdr:col>
      <xdr:colOff>38100</xdr:colOff>
      <xdr:row>48</xdr:row>
      <xdr:rowOff>9525</xdr:rowOff>
    </xdr:to>
    <xdr:cxnSp macro="">
      <xdr:nvCxnSpPr>
        <xdr:cNvPr id="8" name="Straight Connector 7"/>
        <xdr:cNvCxnSpPr/>
      </xdr:nvCxnSpPr>
      <xdr:spPr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15</xdr:col>
      <xdr:colOff>31750</xdr:colOff>
      <xdr:row>48</xdr:row>
      <xdr:rowOff>9525</xdr:rowOff>
    </xdr:from>
    <xdr:to>
      <xdr:col>20</xdr:col>
      <xdr:colOff>34925</xdr:colOff>
      <xdr:row>48</xdr:row>
      <xdr:rowOff>9525</xdr:rowOff>
    </xdr:to>
    <xdr:cxnSp macro="">
      <xdr:nvCxnSpPr>
        <xdr:cNvPr id="9" name="Straight Connector 8"/>
        <xdr:cNvCxnSpPr/>
      </xdr:nvCxnSpPr>
      <xdr:spPr>
        <a:xfrm>
          <a:off x="3450167" y="15196608"/>
          <a:ext cx="1262591" cy="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r-pr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53"/>
  <sheetViews>
    <sheetView tabSelected="1" topLeftCell="A15" zoomScale="80" zoomScaleNormal="80" workbookViewId="0">
      <selection activeCell="AL25" sqref="AL25"/>
    </sheetView>
  </sheetViews>
  <sheetFormatPr defaultRowHeight="15" x14ac:dyDescent="0.25"/>
  <cols>
    <col min="1" max="1" width="3.85546875" customWidth="1"/>
    <col min="2" max="2" width="0.28515625" customWidth="1"/>
    <col min="3" max="3" width="21.5703125" customWidth="1"/>
    <col min="4" max="4" width="7.85546875" customWidth="1"/>
    <col min="5" max="5" width="3.85546875" customWidth="1"/>
    <col min="6" max="6" width="2" customWidth="1"/>
    <col min="7" max="8" width="0.85546875" customWidth="1"/>
    <col min="9" max="9" width="0.7109375" customWidth="1"/>
    <col min="10" max="10" width="2.5703125" customWidth="1"/>
    <col min="11" max="11" width="3.7109375" customWidth="1"/>
    <col min="12" max="12" width="0.5703125" customWidth="1"/>
    <col min="13" max="13" width="0.85546875" customWidth="1"/>
    <col min="14" max="14" width="1" customWidth="1"/>
    <col min="15" max="15" width="0.7109375" customWidth="1"/>
    <col min="16" max="16" width="6.85546875" customWidth="1"/>
    <col min="17" max="17" width="2.7109375" customWidth="1"/>
    <col min="18" max="18" width="1.7109375" customWidth="1"/>
    <col min="19" max="19" width="2.42578125" customWidth="1"/>
    <col min="20" max="20" width="5.28515625" customWidth="1"/>
    <col min="21" max="21" width="0.85546875" customWidth="1"/>
    <col min="22" max="22" width="0.7109375" customWidth="1"/>
    <col min="23" max="23" width="8.140625" customWidth="1"/>
    <col min="24" max="24" width="2.7109375" customWidth="1"/>
    <col min="25" max="25" width="0.7109375" customWidth="1"/>
    <col min="26" max="26" width="9.5703125" customWidth="1"/>
    <col min="27" max="27" width="9.28515625" customWidth="1"/>
    <col min="28" max="28" width="14" customWidth="1"/>
    <col min="29" max="29" width="0.140625" customWidth="1"/>
    <col min="30" max="30" width="12.140625" customWidth="1"/>
    <col min="31" max="31" width="0.140625" customWidth="1"/>
    <col min="32" max="32" width="9.5703125" customWidth="1"/>
    <col min="33" max="33" width="1.140625" customWidth="1"/>
    <col min="34" max="34" width="17.42578125" customWidth="1"/>
    <col min="35" max="35" width="0.5703125" customWidth="1"/>
    <col min="36" max="37" width="10.85546875" customWidth="1"/>
    <col min="38" max="38" width="13.42578125" customWidth="1"/>
  </cols>
  <sheetData>
    <row r="1" spans="1:38" ht="1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16.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0.7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39" customHeight="1" x14ac:dyDescent="0.25">
      <c r="A4" s="41" t="s">
        <v>29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</row>
    <row r="5" spans="1:38" ht="48.75" customHeigh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8" customHeight="1" thickBot="1" x14ac:dyDescent="0.3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8" ht="1.5" customHeight="1" x14ac:dyDescent="0.2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8" ht="16.5" customHeight="1" x14ac:dyDescent="0.25">
      <c r="C8" s="47" t="s">
        <v>3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</row>
    <row r="9" spans="1:38" ht="6" customHeight="1" x14ac:dyDescent="0.25"/>
    <row r="10" spans="1:38" ht="51" customHeight="1" x14ac:dyDescent="0.25">
      <c r="A10" s="32" t="s">
        <v>4</v>
      </c>
      <c r="B10" s="32"/>
      <c r="C10" s="33" t="s">
        <v>5</v>
      </c>
      <c r="D10" s="33" t="s">
        <v>6</v>
      </c>
      <c r="E10" s="32" t="s">
        <v>7</v>
      </c>
      <c r="F10" s="32"/>
      <c r="G10" s="32"/>
      <c r="H10" s="32" t="s">
        <v>8</v>
      </c>
      <c r="I10" s="32"/>
      <c r="J10" s="32"/>
      <c r="K10" s="32"/>
      <c r="L10" s="32"/>
      <c r="M10" s="32"/>
      <c r="N10" s="32"/>
      <c r="O10" s="32" t="s">
        <v>9</v>
      </c>
      <c r="P10" s="32"/>
      <c r="Q10" s="32"/>
      <c r="R10" s="32" t="s">
        <v>10</v>
      </c>
      <c r="S10" s="32"/>
      <c r="T10" s="32"/>
      <c r="U10" s="32"/>
      <c r="V10" s="32" t="s">
        <v>11</v>
      </c>
      <c r="W10" s="32"/>
      <c r="X10" s="32"/>
      <c r="Y10" s="32" t="s">
        <v>12</v>
      </c>
      <c r="Z10" s="32"/>
      <c r="AA10" s="33" t="s">
        <v>13</v>
      </c>
      <c r="AB10" s="33" t="s">
        <v>14</v>
      </c>
      <c r="AC10" s="36" t="s">
        <v>15</v>
      </c>
      <c r="AD10" s="36"/>
      <c r="AE10" s="58" t="s">
        <v>16</v>
      </c>
      <c r="AF10" s="58"/>
      <c r="AG10" s="36" t="s">
        <v>17</v>
      </c>
      <c r="AH10" s="36"/>
      <c r="AI10" s="36"/>
      <c r="AJ10" s="33" t="s">
        <v>18</v>
      </c>
      <c r="AK10" s="33" t="s">
        <v>19</v>
      </c>
      <c r="AL10" s="33" t="s">
        <v>20</v>
      </c>
    </row>
    <row r="11" spans="1:38" ht="0.75" customHeight="1" x14ac:dyDescent="0.25">
      <c r="A11" s="32"/>
      <c r="B11" s="32"/>
      <c r="C11" s="34"/>
      <c r="D11" s="34"/>
      <c r="E11" s="32"/>
      <c r="F11" s="32"/>
      <c r="G11" s="32"/>
      <c r="H11" s="4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34"/>
      <c r="AB11" s="34"/>
      <c r="AC11" s="1"/>
      <c r="AD11" s="2"/>
      <c r="AE11" s="58"/>
      <c r="AF11" s="58"/>
      <c r="AG11" s="1"/>
      <c r="AH11" s="65"/>
      <c r="AI11" s="43"/>
      <c r="AJ11" s="34"/>
      <c r="AK11" s="34"/>
      <c r="AL11" s="34"/>
    </row>
    <row r="12" spans="1:38" ht="6" customHeight="1" x14ac:dyDescent="0.25">
      <c r="A12" s="32"/>
      <c r="B12" s="32"/>
      <c r="C12" s="34"/>
      <c r="D12" s="34"/>
      <c r="E12" s="32"/>
      <c r="F12" s="32"/>
      <c r="G12" s="32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4"/>
      <c r="AA12" s="34"/>
      <c r="AB12" s="34"/>
      <c r="AC12" s="37"/>
      <c r="AD12" s="43"/>
      <c r="AE12" s="58"/>
      <c r="AF12" s="58"/>
      <c r="AG12" s="37"/>
      <c r="AH12" s="59"/>
      <c r="AI12" s="43"/>
      <c r="AJ12" s="34"/>
      <c r="AK12" s="34"/>
      <c r="AL12" s="34"/>
    </row>
    <row r="13" spans="1:38" ht="0.75" customHeight="1" x14ac:dyDescent="0.25">
      <c r="A13" s="32"/>
      <c r="B13" s="32"/>
      <c r="C13" s="34"/>
      <c r="D13" s="34"/>
      <c r="E13" s="32"/>
      <c r="F13" s="32"/>
      <c r="G13" s="3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4"/>
      <c r="AA13" s="34"/>
      <c r="AB13" s="34"/>
      <c r="AC13" s="37"/>
      <c r="AD13" s="43"/>
      <c r="AE13" s="14"/>
      <c r="AF13" s="15"/>
      <c r="AG13" s="37"/>
      <c r="AH13" s="59"/>
      <c r="AI13" s="43"/>
      <c r="AJ13" s="34"/>
      <c r="AK13" s="34"/>
      <c r="AL13" s="34"/>
    </row>
    <row r="14" spans="1:38" ht="21.75" customHeight="1" x14ac:dyDescent="0.25">
      <c r="A14" s="32"/>
      <c r="B14" s="32"/>
      <c r="C14" s="34"/>
      <c r="D14" s="34"/>
      <c r="E14" s="32"/>
      <c r="F14" s="32"/>
      <c r="G14" s="3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4"/>
      <c r="AA14" s="34"/>
      <c r="AB14" s="34"/>
      <c r="AC14" s="37"/>
      <c r="AD14" s="43"/>
      <c r="AE14" s="14"/>
      <c r="AF14" s="16"/>
      <c r="AG14" s="37"/>
      <c r="AH14" s="59"/>
      <c r="AI14" s="43"/>
      <c r="AJ14" s="34"/>
      <c r="AK14" s="34"/>
      <c r="AL14" s="34"/>
    </row>
    <row r="15" spans="1:38" ht="16.5" customHeight="1" x14ac:dyDescent="0.25">
      <c r="A15" s="32"/>
      <c r="B15" s="32"/>
      <c r="C15" s="34"/>
      <c r="D15" s="34"/>
      <c r="E15" s="32"/>
      <c r="F15" s="32"/>
      <c r="G15" s="32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  <c r="AA15" s="34"/>
      <c r="AB15" s="34"/>
      <c r="AC15" s="37"/>
      <c r="AD15" s="43"/>
      <c r="AE15" s="60"/>
      <c r="AF15" s="62"/>
      <c r="AG15" s="37"/>
      <c r="AH15" s="59"/>
      <c r="AI15" s="43"/>
      <c r="AJ15" s="34"/>
      <c r="AK15" s="34"/>
      <c r="AL15" s="34"/>
    </row>
    <row r="16" spans="1:38" ht="0.75" customHeight="1" x14ac:dyDescent="0.25">
      <c r="A16" s="33"/>
      <c r="B16" s="33"/>
      <c r="C16" s="34"/>
      <c r="D16" s="34"/>
      <c r="E16" s="33"/>
      <c r="F16" s="33"/>
      <c r="G16" s="33"/>
      <c r="H16" s="5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  <c r="AA16" s="35"/>
      <c r="AB16" s="35"/>
      <c r="AC16" s="45"/>
      <c r="AD16" s="44"/>
      <c r="AE16" s="61"/>
      <c r="AF16" s="63"/>
      <c r="AG16" s="3"/>
      <c r="AH16" s="64"/>
      <c r="AI16" s="44"/>
      <c r="AJ16" s="35"/>
      <c r="AK16" s="35"/>
      <c r="AL16" s="35"/>
    </row>
    <row r="17" spans="1:38" ht="25.5" x14ac:dyDescent="0.25">
      <c r="A17" s="23">
        <v>1</v>
      </c>
      <c r="B17" s="23"/>
      <c r="C17" s="17" t="s">
        <v>46</v>
      </c>
      <c r="D17" s="18">
        <v>2</v>
      </c>
      <c r="E17" s="24" t="s">
        <v>33</v>
      </c>
      <c r="F17" s="25"/>
      <c r="G17" s="25"/>
      <c r="H17" s="22">
        <v>1535</v>
      </c>
      <c r="I17" s="22"/>
      <c r="J17" s="22"/>
      <c r="K17" s="22"/>
      <c r="L17" s="22"/>
      <c r="M17" s="22"/>
      <c r="N17" s="22"/>
      <c r="O17" s="22">
        <v>1480</v>
      </c>
      <c r="P17" s="22"/>
      <c r="Q17" s="22"/>
      <c r="R17" s="22">
        <v>1080</v>
      </c>
      <c r="S17" s="22"/>
      <c r="T17" s="22"/>
      <c r="U17" s="22"/>
      <c r="V17" s="22">
        <v>1400</v>
      </c>
      <c r="W17" s="22"/>
      <c r="X17" s="22"/>
      <c r="Y17" s="22"/>
      <c r="Z17" s="22"/>
      <c r="AA17" s="4">
        <f>ROUNDDOWN(AVERAGE(H17,O17,R17,V17,Y17),2)</f>
        <v>1373.75</v>
      </c>
      <c r="AB17" s="4">
        <f>AA17</f>
        <v>1373.75</v>
      </c>
      <c r="AC17" s="22">
        <f t="shared" ref="AC17:AC19" si="0">STDEV(H17,O17,R17,V17,Y17)</f>
        <v>203.52620633880704</v>
      </c>
      <c r="AD17" s="22"/>
      <c r="AE17" s="27">
        <f t="shared" ref="AE17:AE19" si="1">AC17/AA17*100</f>
        <v>14.815374437765755</v>
      </c>
      <c r="AF17" s="27"/>
      <c r="AG17" s="22">
        <f t="shared" ref="AG17:AG19" si="2">AA17*D17</f>
        <v>2747.5</v>
      </c>
      <c r="AH17" s="22"/>
      <c r="AI17" s="22"/>
      <c r="AJ17" s="4">
        <f t="shared" ref="AJ17:AJ19" si="3">ROUNDDOWN(AA17,2)</f>
        <v>1373.75</v>
      </c>
      <c r="AK17" s="4">
        <f t="shared" ref="AK17:AK19" si="4">AJ17*D17</f>
        <v>2747.5</v>
      </c>
      <c r="AL17" s="5">
        <f t="shared" ref="AL17:AL19" si="5">AA17*D17</f>
        <v>2747.5</v>
      </c>
    </row>
    <row r="18" spans="1:38" ht="51" x14ac:dyDescent="0.25">
      <c r="A18" s="23">
        <v>2</v>
      </c>
      <c r="B18" s="23"/>
      <c r="C18" s="17" t="s">
        <v>36</v>
      </c>
      <c r="D18" s="18">
        <v>1</v>
      </c>
      <c r="E18" s="24" t="s">
        <v>33</v>
      </c>
      <c r="F18" s="25"/>
      <c r="G18" s="25"/>
      <c r="H18" s="21">
        <v>1590</v>
      </c>
      <c r="I18" s="21"/>
      <c r="J18" s="21"/>
      <c r="K18" s="21"/>
      <c r="L18" s="21"/>
      <c r="M18" s="21"/>
      <c r="N18" s="22"/>
      <c r="O18" s="20">
        <v>1900</v>
      </c>
      <c r="P18" s="21"/>
      <c r="Q18" s="22"/>
      <c r="R18" s="20">
        <v>1330</v>
      </c>
      <c r="S18" s="21"/>
      <c r="T18" s="21"/>
      <c r="U18" s="22"/>
      <c r="V18" s="20">
        <v>1750</v>
      </c>
      <c r="W18" s="21"/>
      <c r="X18" s="22"/>
      <c r="Y18" s="20"/>
      <c r="Z18" s="22"/>
      <c r="AA18" s="4">
        <f>ROUNDDOWN(AVERAGE(H18,O18,R18,V18,Y18),2)</f>
        <v>1642.5</v>
      </c>
      <c r="AB18" s="4">
        <f t="shared" ref="AB18:AB19" si="6">AA18</f>
        <v>1642.5</v>
      </c>
      <c r="AC18" s="20">
        <f t="shared" si="0"/>
        <v>243.77243486497812</v>
      </c>
      <c r="AD18" s="22"/>
      <c r="AE18" s="26">
        <f t="shared" si="1"/>
        <v>14.841548545812975</v>
      </c>
      <c r="AF18" s="27"/>
      <c r="AG18" s="20">
        <f t="shared" si="2"/>
        <v>1642.5</v>
      </c>
      <c r="AH18" s="21"/>
      <c r="AI18" s="22"/>
      <c r="AJ18" s="4">
        <f t="shared" si="3"/>
        <v>1642.5</v>
      </c>
      <c r="AK18" s="4">
        <f t="shared" si="4"/>
        <v>1642.5</v>
      </c>
      <c r="AL18" s="5">
        <f t="shared" si="5"/>
        <v>1642.5</v>
      </c>
    </row>
    <row r="19" spans="1:38" ht="45.75" customHeight="1" x14ac:dyDescent="0.25">
      <c r="A19" s="23">
        <v>3</v>
      </c>
      <c r="B19" s="23"/>
      <c r="C19" s="17" t="s">
        <v>37</v>
      </c>
      <c r="D19" s="18">
        <v>1</v>
      </c>
      <c r="E19" s="24" t="s">
        <v>34</v>
      </c>
      <c r="F19" s="25"/>
      <c r="G19" s="25"/>
      <c r="H19" s="21">
        <v>3302</v>
      </c>
      <c r="I19" s="21"/>
      <c r="J19" s="21"/>
      <c r="K19" s="21"/>
      <c r="L19" s="21"/>
      <c r="M19" s="21"/>
      <c r="N19" s="22"/>
      <c r="O19" s="28">
        <v>3280</v>
      </c>
      <c r="P19" s="21"/>
      <c r="Q19" s="22"/>
      <c r="R19" s="20">
        <v>2600</v>
      </c>
      <c r="S19" s="21"/>
      <c r="T19" s="21"/>
      <c r="U19" s="22"/>
      <c r="V19" s="20">
        <v>3630</v>
      </c>
      <c r="W19" s="21"/>
      <c r="X19" s="22"/>
      <c r="Y19" s="20"/>
      <c r="Z19" s="22"/>
      <c r="AA19" s="4">
        <f>ROUNDDOWN(AVERAGE(H19,O19,R19,V19,Y19),2)</f>
        <v>3203</v>
      </c>
      <c r="AB19" s="4">
        <f t="shared" si="6"/>
        <v>3203</v>
      </c>
      <c r="AC19" s="20">
        <f t="shared" si="0"/>
        <v>432.69234643874472</v>
      </c>
      <c r="AD19" s="22"/>
      <c r="AE19" s="26">
        <f t="shared" si="1"/>
        <v>13.508971165742889</v>
      </c>
      <c r="AF19" s="27"/>
      <c r="AG19" s="20">
        <f t="shared" si="2"/>
        <v>3203</v>
      </c>
      <c r="AH19" s="21"/>
      <c r="AI19" s="22"/>
      <c r="AJ19" s="4">
        <f t="shared" si="3"/>
        <v>3203</v>
      </c>
      <c r="AK19" s="4">
        <f t="shared" si="4"/>
        <v>3203</v>
      </c>
      <c r="AL19" s="5">
        <f t="shared" si="5"/>
        <v>3203</v>
      </c>
    </row>
    <row r="20" spans="1:38" ht="48" customHeight="1" x14ac:dyDescent="0.25">
      <c r="A20" s="23">
        <v>4</v>
      </c>
      <c r="B20" s="23"/>
      <c r="C20" s="17" t="s">
        <v>50</v>
      </c>
      <c r="D20" s="18">
        <v>1</v>
      </c>
      <c r="E20" s="24" t="s">
        <v>33</v>
      </c>
      <c r="F20" s="25"/>
      <c r="G20" s="25"/>
      <c r="H20" s="21">
        <v>1625</v>
      </c>
      <c r="I20" s="21"/>
      <c r="J20" s="21"/>
      <c r="K20" s="21"/>
      <c r="L20" s="21"/>
      <c r="M20" s="21"/>
      <c r="N20" s="22"/>
      <c r="O20" s="28">
        <v>1750</v>
      </c>
      <c r="P20" s="21"/>
      <c r="Q20" s="22"/>
      <c r="R20" s="20">
        <v>1610</v>
      </c>
      <c r="S20" s="21"/>
      <c r="T20" s="21"/>
      <c r="U20" s="22"/>
      <c r="V20" s="20">
        <v>2300</v>
      </c>
      <c r="W20" s="21"/>
      <c r="X20" s="22"/>
      <c r="Y20" s="20"/>
      <c r="Z20" s="22"/>
      <c r="AA20" s="12">
        <f t="shared" ref="AA20" si="7">ROUNDDOWN(AVERAGE(H20,O20,R20,V20,Y20),2)</f>
        <v>1821.25</v>
      </c>
      <c r="AB20" s="12">
        <f t="shared" ref="AB20" si="8">AA20</f>
        <v>1821.25</v>
      </c>
      <c r="AC20" s="20">
        <f t="shared" ref="AC20" si="9">STDEV(H20,O20,R20,V20,Y20)</f>
        <v>325.27872663302162</v>
      </c>
      <c r="AD20" s="22"/>
      <c r="AE20" s="26">
        <f t="shared" ref="AE20" si="10">AC20/AA20*100</f>
        <v>17.860190892684784</v>
      </c>
      <c r="AF20" s="27"/>
      <c r="AG20" s="20">
        <f t="shared" ref="AG20" si="11">AA20*D20</f>
        <v>1821.25</v>
      </c>
      <c r="AH20" s="21"/>
      <c r="AI20" s="22"/>
      <c r="AJ20" s="12">
        <f t="shared" ref="AJ20" si="12">ROUNDDOWN(AA20,2)</f>
        <v>1821.25</v>
      </c>
      <c r="AK20" s="12">
        <f t="shared" ref="AK20" si="13">AJ20*D20</f>
        <v>1821.25</v>
      </c>
      <c r="AL20" s="13">
        <f t="shared" ref="AL20" si="14">AA20*D20</f>
        <v>1821.25</v>
      </c>
    </row>
    <row r="21" spans="1:38" ht="45.75" customHeight="1" x14ac:dyDescent="0.25">
      <c r="A21" s="23">
        <v>5</v>
      </c>
      <c r="B21" s="23"/>
      <c r="C21" s="17" t="s">
        <v>38</v>
      </c>
      <c r="D21" s="18">
        <v>2</v>
      </c>
      <c r="E21" s="24" t="s">
        <v>34</v>
      </c>
      <c r="F21" s="25"/>
      <c r="G21" s="25"/>
      <c r="H21" s="21">
        <v>465</v>
      </c>
      <c r="I21" s="21"/>
      <c r="J21" s="21"/>
      <c r="K21" s="21"/>
      <c r="L21" s="21"/>
      <c r="M21" s="21"/>
      <c r="N21" s="22"/>
      <c r="O21" s="28">
        <v>780</v>
      </c>
      <c r="P21" s="21"/>
      <c r="Q21" s="22"/>
      <c r="R21" s="20">
        <v>580</v>
      </c>
      <c r="S21" s="21"/>
      <c r="T21" s="21"/>
      <c r="U21" s="22"/>
      <c r="V21" s="20">
        <v>650</v>
      </c>
      <c r="W21" s="21"/>
      <c r="X21" s="22"/>
      <c r="Y21" s="20"/>
      <c r="Z21" s="22"/>
      <c r="AA21" s="12">
        <f t="shared" ref="AA21" si="15">ROUNDDOWN(AVERAGE(H21,O21,R21,V21,Y21),2)</f>
        <v>618.75</v>
      </c>
      <c r="AB21" s="12">
        <f t="shared" ref="AB21" si="16">AA21</f>
        <v>618.75</v>
      </c>
      <c r="AC21" s="20">
        <f t="shared" ref="AC21" si="17">STDEV(H21,O21,R21,V21,Y21)</f>
        <v>131.80636049397111</v>
      </c>
      <c r="AD21" s="22"/>
      <c r="AE21" s="26">
        <f t="shared" ref="AE21" si="18">AC21/AA21*100</f>
        <v>21.302038059631695</v>
      </c>
      <c r="AF21" s="27"/>
      <c r="AG21" s="20">
        <f t="shared" ref="AG21" si="19">AA21*D21</f>
        <v>1237.5</v>
      </c>
      <c r="AH21" s="21"/>
      <c r="AI21" s="22"/>
      <c r="AJ21" s="12">
        <f t="shared" ref="AJ21" si="20">ROUNDDOWN(AA21,2)</f>
        <v>618.75</v>
      </c>
      <c r="AK21" s="12">
        <f t="shared" ref="AK21" si="21">AJ21*D21</f>
        <v>1237.5</v>
      </c>
      <c r="AL21" s="13">
        <f t="shared" ref="AL21" si="22">AA21*D21</f>
        <v>1237.5</v>
      </c>
    </row>
    <row r="22" spans="1:38" ht="45.75" customHeight="1" x14ac:dyDescent="0.25">
      <c r="A22" s="23">
        <v>6</v>
      </c>
      <c r="B22" s="23"/>
      <c r="C22" s="17" t="s">
        <v>39</v>
      </c>
      <c r="D22" s="18">
        <v>2</v>
      </c>
      <c r="E22" s="24" t="s">
        <v>34</v>
      </c>
      <c r="F22" s="25"/>
      <c r="G22" s="25"/>
      <c r="H22" s="21">
        <v>160</v>
      </c>
      <c r="I22" s="21"/>
      <c r="J22" s="21"/>
      <c r="K22" s="21"/>
      <c r="L22" s="21"/>
      <c r="M22" s="21"/>
      <c r="N22" s="22"/>
      <c r="O22" s="28">
        <v>150</v>
      </c>
      <c r="P22" s="21"/>
      <c r="Q22" s="22"/>
      <c r="R22" s="20">
        <v>150</v>
      </c>
      <c r="S22" s="21"/>
      <c r="T22" s="21"/>
      <c r="U22" s="22"/>
      <c r="V22" s="20">
        <v>180</v>
      </c>
      <c r="W22" s="21"/>
      <c r="X22" s="22"/>
      <c r="Y22" s="20"/>
      <c r="Z22" s="22"/>
      <c r="AA22" s="12">
        <f t="shared" ref="AA22" si="23">ROUNDDOWN(AVERAGE(H22,O22,R22,V22,Y22),2)</f>
        <v>160</v>
      </c>
      <c r="AB22" s="12">
        <f t="shared" ref="AB22" si="24">AA22</f>
        <v>160</v>
      </c>
      <c r="AC22" s="20">
        <f t="shared" ref="AC22" si="25">STDEV(H22,O22,R22,V22,Y22)</f>
        <v>14.142135623730951</v>
      </c>
      <c r="AD22" s="22"/>
      <c r="AE22" s="26">
        <f t="shared" ref="AE22" si="26">AC22/AA22*100</f>
        <v>8.8388347648318444</v>
      </c>
      <c r="AF22" s="27"/>
      <c r="AG22" s="20">
        <f t="shared" ref="AG22" si="27">AA22*D22</f>
        <v>320</v>
      </c>
      <c r="AH22" s="21"/>
      <c r="AI22" s="22"/>
      <c r="AJ22" s="12">
        <f t="shared" ref="AJ22" si="28">ROUNDDOWN(AA22,2)</f>
        <v>160</v>
      </c>
      <c r="AK22" s="12">
        <f t="shared" ref="AK22" si="29">AJ22*D22</f>
        <v>320</v>
      </c>
      <c r="AL22" s="13">
        <f t="shared" ref="AL22" si="30">AA22*D22</f>
        <v>320</v>
      </c>
    </row>
    <row r="23" spans="1:38" ht="45.75" customHeight="1" x14ac:dyDescent="0.25">
      <c r="A23" s="23">
        <v>7</v>
      </c>
      <c r="B23" s="23"/>
      <c r="C23" s="17" t="s">
        <v>40</v>
      </c>
      <c r="D23" s="18">
        <v>1</v>
      </c>
      <c r="E23" s="24" t="s">
        <v>34</v>
      </c>
      <c r="F23" s="25"/>
      <c r="G23" s="25"/>
      <c r="H23" s="21">
        <v>6300</v>
      </c>
      <c r="I23" s="21"/>
      <c r="J23" s="21"/>
      <c r="K23" s="21"/>
      <c r="L23" s="21"/>
      <c r="M23" s="21"/>
      <c r="N23" s="22"/>
      <c r="O23" s="28">
        <v>7180</v>
      </c>
      <c r="P23" s="21"/>
      <c r="Q23" s="22"/>
      <c r="R23" s="20">
        <v>5650</v>
      </c>
      <c r="S23" s="21"/>
      <c r="T23" s="21"/>
      <c r="U23" s="22"/>
      <c r="V23" s="20"/>
      <c r="W23" s="21"/>
      <c r="X23" s="22"/>
      <c r="Y23" s="20"/>
      <c r="Z23" s="22"/>
      <c r="AA23" s="12">
        <f>ROUNDDOWN(AVERAGE(H23,O23,R23,V23,Y23),2)</f>
        <v>6376.66</v>
      </c>
      <c r="AB23" s="12">
        <f t="shared" ref="AB23" si="31">AA23</f>
        <v>6376.66</v>
      </c>
      <c r="AC23" s="20">
        <f t="shared" ref="AC23" si="32">STDEV(H23,O23,R23,V23,Y23)</f>
        <v>767.87585802220224</v>
      </c>
      <c r="AD23" s="22"/>
      <c r="AE23" s="26">
        <f t="shared" ref="AE23" si="33">AC23/AA23*100</f>
        <v>12.041975862319807</v>
      </c>
      <c r="AF23" s="27"/>
      <c r="AG23" s="20">
        <f t="shared" ref="AG23" si="34">AA23*D23</f>
        <v>6376.66</v>
      </c>
      <c r="AH23" s="21"/>
      <c r="AI23" s="22"/>
      <c r="AJ23" s="12">
        <f t="shared" ref="AJ23" si="35">ROUNDDOWN(AA23,2)</f>
        <v>6376.66</v>
      </c>
      <c r="AK23" s="12">
        <f t="shared" ref="AK23" si="36">AJ23*D23</f>
        <v>6376.66</v>
      </c>
      <c r="AL23" s="13">
        <f t="shared" ref="AL23" si="37">AA23*D23</f>
        <v>6376.66</v>
      </c>
    </row>
    <row r="24" spans="1:38" ht="51" x14ac:dyDescent="0.25">
      <c r="A24" s="29">
        <v>8</v>
      </c>
      <c r="B24" s="30"/>
      <c r="C24" s="17" t="s">
        <v>41</v>
      </c>
      <c r="D24" s="18">
        <v>4</v>
      </c>
      <c r="E24" s="24" t="s">
        <v>34</v>
      </c>
      <c r="F24" s="25"/>
      <c r="G24" s="25"/>
      <c r="H24" s="31">
        <v>6788</v>
      </c>
      <c r="I24" s="21"/>
      <c r="J24" s="21"/>
      <c r="K24" s="21"/>
      <c r="L24" s="21"/>
      <c r="M24" s="21"/>
      <c r="N24" s="22"/>
      <c r="O24" s="20">
        <v>4850</v>
      </c>
      <c r="P24" s="21"/>
      <c r="Q24" s="22"/>
      <c r="R24" s="20">
        <v>4560</v>
      </c>
      <c r="S24" s="21"/>
      <c r="T24" s="21"/>
      <c r="U24" s="22"/>
      <c r="V24" s="20">
        <v>7600</v>
      </c>
      <c r="W24" s="21"/>
      <c r="X24" s="22"/>
      <c r="Y24" s="20"/>
      <c r="Z24" s="22"/>
      <c r="AA24" s="12">
        <f t="shared" ref="AA24:AA27" si="38">ROUNDDOWN(AVERAGE(H24,O24,R24,V24,Y24),2)</f>
        <v>5949.5</v>
      </c>
      <c r="AB24" s="12">
        <f>AA24</f>
        <v>5949.5</v>
      </c>
      <c r="AC24" s="20">
        <f t="shared" ref="AC24:AC27" si="39">STDEV(H24,O24,R24,V24,Y24)</f>
        <v>1479.5092654886168</v>
      </c>
      <c r="AD24" s="22"/>
      <c r="AE24" s="26">
        <f t="shared" ref="AE24:AE27" si="40">AC24/AA24*100</f>
        <v>24.867791671377709</v>
      </c>
      <c r="AF24" s="27"/>
      <c r="AG24" s="20">
        <f t="shared" ref="AG24:AG27" si="41">AA24*D24</f>
        <v>23798</v>
      </c>
      <c r="AH24" s="21"/>
      <c r="AI24" s="22"/>
      <c r="AJ24" s="12">
        <f t="shared" ref="AJ24:AJ27" si="42">ROUNDDOWN(AA24,2)</f>
        <v>5949.5</v>
      </c>
      <c r="AK24" s="12">
        <f t="shared" ref="AK24:AK27" si="43">AJ24*D24</f>
        <v>23798</v>
      </c>
      <c r="AL24" s="13">
        <f t="shared" ref="AL24:AL27" si="44">AA24*D24</f>
        <v>23798</v>
      </c>
    </row>
    <row r="25" spans="1:38" ht="25.5" x14ac:dyDescent="0.25">
      <c r="A25" s="23">
        <v>9</v>
      </c>
      <c r="B25" s="23"/>
      <c r="C25" s="17" t="s">
        <v>42</v>
      </c>
      <c r="D25" s="18">
        <v>2</v>
      </c>
      <c r="E25" s="24" t="s">
        <v>33</v>
      </c>
      <c r="F25" s="25"/>
      <c r="G25" s="25"/>
      <c r="H25" s="21">
        <v>1420.75</v>
      </c>
      <c r="I25" s="21"/>
      <c r="J25" s="21"/>
      <c r="K25" s="21"/>
      <c r="L25" s="21"/>
      <c r="M25" s="21"/>
      <c r="N25" s="22"/>
      <c r="O25" s="20">
        <v>2320</v>
      </c>
      <c r="P25" s="21"/>
      <c r="Q25" s="22"/>
      <c r="R25" s="20">
        <v>1600</v>
      </c>
      <c r="S25" s="21"/>
      <c r="T25" s="21"/>
      <c r="U25" s="22"/>
      <c r="V25" s="20"/>
      <c r="W25" s="21"/>
      <c r="X25" s="22"/>
      <c r="Y25" s="20"/>
      <c r="Z25" s="22"/>
      <c r="AA25" s="8">
        <f>ROUNDDOWN(AVERAGE(H25,O25,R25,V25,Y25),2)</f>
        <v>1780.25</v>
      </c>
      <c r="AB25" s="8">
        <f t="shared" ref="AB25" si="45">AA25</f>
        <v>1780.25</v>
      </c>
      <c r="AC25" s="20">
        <f t="shared" si="39"/>
        <v>475.95187519328044</v>
      </c>
      <c r="AD25" s="22"/>
      <c r="AE25" s="26">
        <f t="shared" si="40"/>
        <v>26.735114461074595</v>
      </c>
      <c r="AF25" s="27"/>
      <c r="AG25" s="20">
        <f t="shared" si="41"/>
        <v>3560.5</v>
      </c>
      <c r="AH25" s="21"/>
      <c r="AI25" s="22"/>
      <c r="AJ25" s="8">
        <f t="shared" si="42"/>
        <v>1780.25</v>
      </c>
      <c r="AK25" s="8">
        <f t="shared" si="43"/>
        <v>3560.5</v>
      </c>
      <c r="AL25" s="9">
        <f t="shared" si="44"/>
        <v>3560.5</v>
      </c>
    </row>
    <row r="26" spans="1:38" ht="25.5" x14ac:dyDescent="0.25">
      <c r="A26" s="23">
        <v>10</v>
      </c>
      <c r="B26" s="23"/>
      <c r="C26" s="17" t="s">
        <v>43</v>
      </c>
      <c r="D26" s="18">
        <v>2</v>
      </c>
      <c r="E26" s="24" t="s">
        <v>33</v>
      </c>
      <c r="F26" s="25"/>
      <c r="G26" s="25"/>
      <c r="H26" s="22">
        <v>1163</v>
      </c>
      <c r="I26" s="22"/>
      <c r="J26" s="22"/>
      <c r="K26" s="22"/>
      <c r="L26" s="22"/>
      <c r="M26" s="22"/>
      <c r="N26" s="22"/>
      <c r="O26" s="22">
        <v>2000</v>
      </c>
      <c r="P26" s="22"/>
      <c r="Q26" s="22"/>
      <c r="R26" s="22">
        <v>1600</v>
      </c>
      <c r="S26" s="22"/>
      <c r="T26" s="22"/>
      <c r="U26" s="22"/>
      <c r="V26" s="22">
        <v>1760</v>
      </c>
      <c r="W26" s="22"/>
      <c r="X26" s="22"/>
      <c r="Y26" s="22"/>
      <c r="Z26" s="22"/>
      <c r="AA26" s="8">
        <f t="shared" si="38"/>
        <v>1630.75</v>
      </c>
      <c r="AB26" s="8">
        <f>AA26</f>
        <v>1630.75</v>
      </c>
      <c r="AC26" s="22">
        <f t="shared" si="39"/>
        <v>352.50851053556141</v>
      </c>
      <c r="AD26" s="22"/>
      <c r="AE26" s="27">
        <f t="shared" si="40"/>
        <v>21.616342819902584</v>
      </c>
      <c r="AF26" s="27"/>
      <c r="AG26" s="22">
        <f t="shared" si="41"/>
        <v>3261.5</v>
      </c>
      <c r="AH26" s="22"/>
      <c r="AI26" s="22"/>
      <c r="AJ26" s="8">
        <f t="shared" si="42"/>
        <v>1630.75</v>
      </c>
      <c r="AK26" s="8">
        <f t="shared" si="43"/>
        <v>3261.5</v>
      </c>
      <c r="AL26" s="9">
        <f t="shared" si="44"/>
        <v>3261.5</v>
      </c>
    </row>
    <row r="27" spans="1:38" ht="25.5" x14ac:dyDescent="0.25">
      <c r="A27" s="23">
        <v>11</v>
      </c>
      <c r="B27" s="23"/>
      <c r="C27" s="17" t="s">
        <v>47</v>
      </c>
      <c r="D27" s="18">
        <v>2</v>
      </c>
      <c r="E27" s="24" t="s">
        <v>33</v>
      </c>
      <c r="F27" s="25"/>
      <c r="G27" s="25"/>
      <c r="H27" s="21">
        <v>1455</v>
      </c>
      <c r="I27" s="21"/>
      <c r="J27" s="21"/>
      <c r="K27" s="21"/>
      <c r="L27" s="21"/>
      <c r="M27" s="21"/>
      <c r="N27" s="22"/>
      <c r="O27" s="20">
        <v>1280</v>
      </c>
      <c r="P27" s="21"/>
      <c r="Q27" s="22"/>
      <c r="R27" s="20">
        <v>760</v>
      </c>
      <c r="S27" s="21"/>
      <c r="T27" s="21"/>
      <c r="U27" s="22"/>
      <c r="V27" s="20">
        <v>1350</v>
      </c>
      <c r="W27" s="21"/>
      <c r="X27" s="22"/>
      <c r="Y27" s="20"/>
      <c r="Z27" s="22"/>
      <c r="AA27" s="8">
        <f t="shared" si="38"/>
        <v>1211.25</v>
      </c>
      <c r="AB27" s="8">
        <f t="shared" ref="AB27" si="46">AA27</f>
        <v>1211.25</v>
      </c>
      <c r="AC27" s="20">
        <f t="shared" si="39"/>
        <v>309.31038887607167</v>
      </c>
      <c r="AD27" s="22"/>
      <c r="AE27" s="26">
        <f t="shared" si="40"/>
        <v>25.536461413917166</v>
      </c>
      <c r="AF27" s="27"/>
      <c r="AG27" s="20">
        <f t="shared" si="41"/>
        <v>2422.5</v>
      </c>
      <c r="AH27" s="21"/>
      <c r="AI27" s="22"/>
      <c r="AJ27" s="8">
        <f t="shared" si="42"/>
        <v>1211.25</v>
      </c>
      <c r="AK27" s="8">
        <f t="shared" si="43"/>
        <v>2422.5</v>
      </c>
      <c r="AL27" s="9">
        <f t="shared" si="44"/>
        <v>2422.5</v>
      </c>
    </row>
    <row r="28" spans="1:38" ht="37.5" customHeight="1" x14ac:dyDescent="0.25">
      <c r="A28" s="23">
        <v>12</v>
      </c>
      <c r="B28" s="23"/>
      <c r="C28" s="17" t="s">
        <v>44</v>
      </c>
      <c r="D28" s="18">
        <v>2</v>
      </c>
      <c r="E28" s="24" t="s">
        <v>33</v>
      </c>
      <c r="F28" s="25"/>
      <c r="G28" s="25"/>
      <c r="H28" s="22">
        <v>1712</v>
      </c>
      <c r="I28" s="22"/>
      <c r="J28" s="22"/>
      <c r="K28" s="22"/>
      <c r="L28" s="22"/>
      <c r="M28" s="22"/>
      <c r="N28" s="22"/>
      <c r="O28" s="22">
        <v>1600</v>
      </c>
      <c r="P28" s="22"/>
      <c r="Q28" s="22"/>
      <c r="R28" s="22">
        <v>2700</v>
      </c>
      <c r="S28" s="22"/>
      <c r="T28" s="22"/>
      <c r="U28" s="22"/>
      <c r="V28" s="22">
        <v>2100</v>
      </c>
      <c r="W28" s="22"/>
      <c r="X28" s="22"/>
      <c r="Y28" s="22"/>
      <c r="Z28" s="22"/>
      <c r="AA28" s="8">
        <f t="shared" ref="AA28:AA31" si="47">ROUNDDOWN(AVERAGE(H28,O28,R28,V28,Y28),2)</f>
        <v>2028</v>
      </c>
      <c r="AB28" s="8">
        <f>AA28</f>
        <v>2028</v>
      </c>
      <c r="AC28" s="22">
        <f t="shared" ref="AC28:AC31" si="48">STDEV(H28,O28,R28,V28,Y28)</f>
        <v>496.59104569722825</v>
      </c>
      <c r="AD28" s="22"/>
      <c r="AE28" s="27">
        <f t="shared" ref="AE28:AE31" si="49">AC28/AA28*100</f>
        <v>24.486737953512243</v>
      </c>
      <c r="AF28" s="27"/>
      <c r="AG28" s="22">
        <f t="shared" ref="AG28:AG31" si="50">AA28*D28</f>
        <v>4056</v>
      </c>
      <c r="AH28" s="22"/>
      <c r="AI28" s="22"/>
      <c r="AJ28" s="8">
        <f t="shared" ref="AJ28:AJ31" si="51">ROUNDDOWN(AA28,2)</f>
        <v>2028</v>
      </c>
      <c r="AK28" s="8">
        <f t="shared" ref="AK28:AK31" si="52">AJ28*D28</f>
        <v>4056</v>
      </c>
      <c r="AL28" s="9">
        <f t="shared" ref="AL28:AL31" si="53">AA28*D28</f>
        <v>4056</v>
      </c>
    </row>
    <row r="29" spans="1:38" ht="25.5" x14ac:dyDescent="0.25">
      <c r="A29" s="23">
        <v>13</v>
      </c>
      <c r="B29" s="23"/>
      <c r="C29" s="17" t="s">
        <v>45</v>
      </c>
      <c r="D29" s="18">
        <v>1</v>
      </c>
      <c r="E29" s="24" t="s">
        <v>34</v>
      </c>
      <c r="F29" s="25"/>
      <c r="G29" s="25"/>
      <c r="H29" s="21">
        <v>3302</v>
      </c>
      <c r="I29" s="21"/>
      <c r="J29" s="21"/>
      <c r="K29" s="21"/>
      <c r="L29" s="21"/>
      <c r="M29" s="21"/>
      <c r="N29" s="22"/>
      <c r="O29" s="20">
        <v>3280</v>
      </c>
      <c r="P29" s="21"/>
      <c r="Q29" s="22"/>
      <c r="R29" s="20"/>
      <c r="S29" s="21"/>
      <c r="T29" s="21"/>
      <c r="U29" s="22"/>
      <c r="V29" s="20">
        <v>3630</v>
      </c>
      <c r="W29" s="21"/>
      <c r="X29" s="22"/>
      <c r="Y29" s="20"/>
      <c r="Z29" s="22"/>
      <c r="AA29" s="8">
        <f t="shared" si="47"/>
        <v>3404</v>
      </c>
      <c r="AB29" s="8">
        <f t="shared" ref="AB29:AB30" si="54">AA29</f>
        <v>3404</v>
      </c>
      <c r="AC29" s="20">
        <f t="shared" si="48"/>
        <v>196.03060985468571</v>
      </c>
      <c r="AD29" s="22"/>
      <c r="AE29" s="26">
        <f t="shared" si="49"/>
        <v>5.7588310768121538</v>
      </c>
      <c r="AF29" s="27"/>
      <c r="AG29" s="20">
        <f t="shared" si="50"/>
        <v>3404</v>
      </c>
      <c r="AH29" s="21"/>
      <c r="AI29" s="22"/>
      <c r="AJ29" s="8">
        <f t="shared" si="51"/>
        <v>3404</v>
      </c>
      <c r="AK29" s="8">
        <f t="shared" si="52"/>
        <v>3404</v>
      </c>
      <c r="AL29" s="9">
        <f t="shared" si="53"/>
        <v>3404</v>
      </c>
    </row>
    <row r="30" spans="1:38" ht="45" customHeight="1" x14ac:dyDescent="0.25">
      <c r="A30" s="23">
        <v>14</v>
      </c>
      <c r="B30" s="23"/>
      <c r="C30" s="17" t="s">
        <v>48</v>
      </c>
      <c r="D30" s="18">
        <v>2</v>
      </c>
      <c r="E30" s="24" t="s">
        <v>34</v>
      </c>
      <c r="F30" s="25"/>
      <c r="G30" s="25"/>
      <c r="H30" s="21">
        <v>2700</v>
      </c>
      <c r="I30" s="21"/>
      <c r="J30" s="21"/>
      <c r="K30" s="21"/>
      <c r="L30" s="21"/>
      <c r="M30" s="21"/>
      <c r="N30" s="22"/>
      <c r="O30" s="20">
        <v>5300</v>
      </c>
      <c r="P30" s="21"/>
      <c r="Q30" s="22"/>
      <c r="R30" s="20">
        <v>4270</v>
      </c>
      <c r="S30" s="21"/>
      <c r="T30" s="21"/>
      <c r="U30" s="22"/>
      <c r="V30" s="20">
        <v>4600</v>
      </c>
      <c r="W30" s="21"/>
      <c r="X30" s="22"/>
      <c r="Y30" s="20"/>
      <c r="Z30" s="22"/>
      <c r="AA30" s="8">
        <f t="shared" si="47"/>
        <v>4217.5</v>
      </c>
      <c r="AB30" s="8">
        <f t="shared" si="54"/>
        <v>4217.5</v>
      </c>
      <c r="AC30" s="20">
        <f t="shared" si="48"/>
        <v>1099.0412488467696</v>
      </c>
      <c r="AD30" s="22"/>
      <c r="AE30" s="26">
        <f t="shared" si="49"/>
        <v>26.059069326538697</v>
      </c>
      <c r="AF30" s="27"/>
      <c r="AG30" s="20">
        <f t="shared" si="50"/>
        <v>8435</v>
      </c>
      <c r="AH30" s="21"/>
      <c r="AI30" s="22"/>
      <c r="AJ30" s="8">
        <f t="shared" si="51"/>
        <v>4217.5</v>
      </c>
      <c r="AK30" s="8">
        <f t="shared" si="52"/>
        <v>8435</v>
      </c>
      <c r="AL30" s="9">
        <f t="shared" si="53"/>
        <v>8435</v>
      </c>
    </row>
    <row r="31" spans="1:38" ht="38.25" x14ac:dyDescent="0.25">
      <c r="A31" s="23">
        <v>15</v>
      </c>
      <c r="B31" s="23"/>
      <c r="C31" s="17" t="s">
        <v>49</v>
      </c>
      <c r="D31" s="18">
        <v>2</v>
      </c>
      <c r="E31" s="24" t="s">
        <v>34</v>
      </c>
      <c r="F31" s="25"/>
      <c r="G31" s="25"/>
      <c r="H31" s="21">
        <v>2478</v>
      </c>
      <c r="I31" s="21"/>
      <c r="J31" s="21"/>
      <c r="K31" s="21"/>
      <c r="L31" s="21"/>
      <c r="M31" s="21"/>
      <c r="N31" s="22"/>
      <c r="O31" s="20">
        <v>2320</v>
      </c>
      <c r="P31" s="21"/>
      <c r="Q31" s="22"/>
      <c r="R31" s="20">
        <v>3200</v>
      </c>
      <c r="S31" s="21"/>
      <c r="T31" s="21"/>
      <c r="U31" s="22"/>
      <c r="V31" s="20"/>
      <c r="W31" s="21"/>
      <c r="X31" s="22"/>
      <c r="Y31" s="20"/>
      <c r="Z31" s="22"/>
      <c r="AA31" s="8">
        <f t="shared" si="47"/>
        <v>2666</v>
      </c>
      <c r="AB31" s="8">
        <f t="shared" ref="AB31" si="55">AA31</f>
        <v>2666</v>
      </c>
      <c r="AC31" s="20">
        <f t="shared" si="48"/>
        <v>469.1566902432491</v>
      </c>
      <c r="AD31" s="22"/>
      <c r="AE31" s="26">
        <f t="shared" si="49"/>
        <v>17.59777532795383</v>
      </c>
      <c r="AF31" s="27"/>
      <c r="AG31" s="20">
        <f t="shared" si="50"/>
        <v>5332</v>
      </c>
      <c r="AH31" s="21"/>
      <c r="AI31" s="22"/>
      <c r="AJ31" s="8">
        <f t="shared" si="51"/>
        <v>2666</v>
      </c>
      <c r="AK31" s="8">
        <f t="shared" si="52"/>
        <v>5332</v>
      </c>
      <c r="AL31" s="9">
        <f t="shared" si="53"/>
        <v>5332</v>
      </c>
    </row>
    <row r="32" spans="1:38" ht="25.5" x14ac:dyDescent="0.25">
      <c r="A32" s="23">
        <v>16</v>
      </c>
      <c r="B32" s="23"/>
      <c r="C32" s="17" t="s">
        <v>51</v>
      </c>
      <c r="D32" s="18">
        <v>2</v>
      </c>
      <c r="E32" s="24" t="s">
        <v>34</v>
      </c>
      <c r="F32" s="25"/>
      <c r="G32" s="25"/>
      <c r="H32" s="21">
        <v>1318</v>
      </c>
      <c r="I32" s="21"/>
      <c r="J32" s="21"/>
      <c r="K32" s="21"/>
      <c r="L32" s="21"/>
      <c r="M32" s="21"/>
      <c r="N32" s="22"/>
      <c r="O32" s="20">
        <v>1150</v>
      </c>
      <c r="P32" s="21"/>
      <c r="Q32" s="22"/>
      <c r="R32" s="20">
        <v>1120</v>
      </c>
      <c r="S32" s="21"/>
      <c r="T32" s="21"/>
      <c r="U32" s="22"/>
      <c r="V32" s="20">
        <v>950</v>
      </c>
      <c r="W32" s="21"/>
      <c r="X32" s="22"/>
      <c r="Y32" s="20"/>
      <c r="Z32" s="22"/>
      <c r="AA32" s="19">
        <f t="shared" ref="AA32" si="56">ROUNDDOWN(AVERAGE(H32,O32,R32,V32,Y32),2)</f>
        <v>1134.5</v>
      </c>
      <c r="AB32" s="19">
        <f t="shared" ref="AB32" si="57">AA32</f>
        <v>1134.5</v>
      </c>
      <c r="AC32" s="20">
        <f t="shared" ref="AC32" si="58">STDEV(H32,O32,R32,V32,Y32)</f>
        <v>150.73486657041229</v>
      </c>
      <c r="AD32" s="22"/>
      <c r="AE32" s="26">
        <f t="shared" ref="AE32" si="59">AC32/AA32*100</f>
        <v>13.286458049397293</v>
      </c>
      <c r="AF32" s="27"/>
      <c r="AG32" s="20">
        <f t="shared" ref="AG32" si="60">AA32*D32</f>
        <v>2269</v>
      </c>
      <c r="AH32" s="21"/>
      <c r="AI32" s="22"/>
      <c r="AJ32" s="19">
        <f t="shared" ref="AJ32" si="61">ROUNDDOWN(AA32,2)</f>
        <v>1134.5</v>
      </c>
      <c r="AK32" s="19">
        <f t="shared" ref="AK32" si="62">AJ32*D32</f>
        <v>2269</v>
      </c>
      <c r="AL32" s="13">
        <f t="shared" ref="AL32" si="63">AA32*D32</f>
        <v>2269</v>
      </c>
    </row>
    <row r="33" spans="1:38" x14ac:dyDescent="0.25">
      <c r="A33" s="23">
        <v>17</v>
      </c>
      <c r="B33" s="23"/>
      <c r="C33" s="17" t="s">
        <v>53</v>
      </c>
      <c r="D33" s="18">
        <v>1</v>
      </c>
      <c r="E33" s="24" t="s">
        <v>34</v>
      </c>
      <c r="F33" s="25"/>
      <c r="G33" s="25"/>
      <c r="H33" s="21">
        <v>2650</v>
      </c>
      <c r="I33" s="21"/>
      <c r="J33" s="21"/>
      <c r="K33" s="21"/>
      <c r="L33" s="21"/>
      <c r="M33" s="21"/>
      <c r="N33" s="22"/>
      <c r="O33" s="20">
        <v>2670</v>
      </c>
      <c r="P33" s="21"/>
      <c r="Q33" s="22"/>
      <c r="R33" s="20"/>
      <c r="S33" s="21"/>
      <c r="T33" s="21"/>
      <c r="U33" s="22"/>
      <c r="V33" s="20">
        <v>4150</v>
      </c>
      <c r="W33" s="21"/>
      <c r="X33" s="22"/>
      <c r="Y33" s="20"/>
      <c r="Z33" s="22"/>
      <c r="AA33" s="19">
        <f t="shared" ref="AA33" si="64">ROUNDDOWN(AVERAGE(H33,O33,R33,V33,Y33),2)</f>
        <v>3156.66</v>
      </c>
      <c r="AB33" s="19">
        <f t="shared" ref="AB33" si="65">AA33</f>
        <v>3156.66</v>
      </c>
      <c r="AC33" s="20">
        <f t="shared" ref="AC33" si="66">STDEV(H33,O33,R33,V33,Y33)</f>
        <v>860.31002163948665</v>
      </c>
      <c r="AD33" s="22"/>
      <c r="AE33" s="26">
        <f t="shared" ref="AE33" si="67">AC33/AA33*100</f>
        <v>27.253806923757601</v>
      </c>
      <c r="AF33" s="27"/>
      <c r="AG33" s="20">
        <f t="shared" ref="AG33" si="68">AA33*D33</f>
        <v>3156.66</v>
      </c>
      <c r="AH33" s="21"/>
      <c r="AI33" s="22"/>
      <c r="AJ33" s="19">
        <f t="shared" ref="AJ33" si="69">ROUNDDOWN(AA33,2)</f>
        <v>3156.66</v>
      </c>
      <c r="AK33" s="19">
        <f t="shared" ref="AK33" si="70">AJ33*D33</f>
        <v>3156.66</v>
      </c>
      <c r="AL33" s="13">
        <f t="shared" ref="AL33" si="71">AA33*D33</f>
        <v>3156.66</v>
      </c>
    </row>
    <row r="34" spans="1:38" x14ac:dyDescent="0.25">
      <c r="A34" s="23">
        <v>18</v>
      </c>
      <c r="B34" s="23"/>
      <c r="C34" s="17" t="s">
        <v>52</v>
      </c>
      <c r="D34" s="18">
        <v>1</v>
      </c>
      <c r="E34" s="24" t="s">
        <v>34</v>
      </c>
      <c r="F34" s="25"/>
      <c r="G34" s="25"/>
      <c r="H34" s="21">
        <v>4370</v>
      </c>
      <c r="I34" s="21"/>
      <c r="J34" s="21"/>
      <c r="K34" s="21"/>
      <c r="L34" s="21"/>
      <c r="M34" s="21"/>
      <c r="N34" s="22"/>
      <c r="O34" s="20">
        <v>3790</v>
      </c>
      <c r="P34" s="21"/>
      <c r="Q34" s="22"/>
      <c r="R34" s="20">
        <v>4120</v>
      </c>
      <c r="S34" s="21"/>
      <c r="T34" s="21"/>
      <c r="U34" s="22"/>
      <c r="V34" s="20">
        <v>4650</v>
      </c>
      <c r="W34" s="21"/>
      <c r="X34" s="22"/>
      <c r="Y34" s="20"/>
      <c r="Z34" s="22"/>
      <c r="AA34" s="19">
        <f t="shared" ref="AA34" si="72">ROUNDDOWN(AVERAGE(H34,O34,R34,V34,Y34),2)</f>
        <v>4232.5</v>
      </c>
      <c r="AB34" s="19">
        <f t="shared" ref="AB34" si="73">AA34</f>
        <v>4232.5</v>
      </c>
      <c r="AC34" s="20">
        <f t="shared" ref="AC34" si="74">STDEV(H34,O34,R34,V34,Y34)</f>
        <v>365.91210237797088</v>
      </c>
      <c r="AD34" s="22"/>
      <c r="AE34" s="26">
        <f t="shared" ref="AE34" si="75">AC34/AA34*100</f>
        <v>8.6452947992432581</v>
      </c>
      <c r="AF34" s="27"/>
      <c r="AG34" s="20">
        <f t="shared" ref="AG34" si="76">AA34*D34</f>
        <v>4232.5</v>
      </c>
      <c r="AH34" s="21"/>
      <c r="AI34" s="22"/>
      <c r="AJ34" s="19">
        <f t="shared" ref="AJ34" si="77">ROUNDDOWN(AA34,2)</f>
        <v>4232.5</v>
      </c>
      <c r="AK34" s="19">
        <f t="shared" ref="AK34" si="78">AJ34*D34</f>
        <v>4232.5</v>
      </c>
      <c r="AL34" s="13">
        <f t="shared" ref="AL34" si="79">AA34*D34</f>
        <v>4232.5</v>
      </c>
    </row>
    <row r="35" spans="1:38" x14ac:dyDescent="0.25">
      <c r="A35" s="23">
        <v>19</v>
      </c>
      <c r="B35" s="23"/>
      <c r="C35" s="17" t="s">
        <v>54</v>
      </c>
      <c r="D35" s="18">
        <v>17</v>
      </c>
      <c r="E35" s="24" t="s">
        <v>34</v>
      </c>
      <c r="F35" s="25"/>
      <c r="G35" s="25"/>
      <c r="H35" s="21">
        <v>98.5</v>
      </c>
      <c r="I35" s="21"/>
      <c r="J35" s="21"/>
      <c r="K35" s="21"/>
      <c r="L35" s="21"/>
      <c r="M35" s="21"/>
      <c r="N35" s="22"/>
      <c r="O35" s="20">
        <v>100</v>
      </c>
      <c r="P35" s="21"/>
      <c r="Q35" s="22"/>
      <c r="R35" s="20">
        <v>150</v>
      </c>
      <c r="S35" s="21"/>
      <c r="T35" s="21"/>
      <c r="U35" s="22"/>
      <c r="V35" s="20">
        <v>100</v>
      </c>
      <c r="W35" s="21"/>
      <c r="X35" s="22"/>
      <c r="Y35" s="20"/>
      <c r="Z35" s="22"/>
      <c r="AA35" s="19">
        <f t="shared" ref="AA35" si="80">ROUNDDOWN(AVERAGE(H35,O35,R35,V35,Y35),2)</f>
        <v>112.12</v>
      </c>
      <c r="AB35" s="19">
        <f t="shared" ref="AB35" si="81">AA35</f>
        <v>112.12</v>
      </c>
      <c r="AC35" s="20">
        <f t="shared" ref="AC35" si="82">STDEV(H35,O35,R35,V35,Y35)</f>
        <v>25.259899049679515</v>
      </c>
      <c r="AD35" s="22"/>
      <c r="AE35" s="26">
        <f t="shared" ref="AE35" si="83">AC35/AA35*100</f>
        <v>22.529342712878623</v>
      </c>
      <c r="AF35" s="27"/>
      <c r="AG35" s="20">
        <f t="shared" ref="AG35" si="84">AA35*D35</f>
        <v>1906.04</v>
      </c>
      <c r="AH35" s="21"/>
      <c r="AI35" s="22"/>
      <c r="AJ35" s="19">
        <f t="shared" ref="AJ35" si="85">ROUNDDOWN(AA35,2)</f>
        <v>112.12</v>
      </c>
      <c r="AK35" s="19">
        <f t="shared" ref="AK35" si="86">AJ35*D35</f>
        <v>1906.04</v>
      </c>
      <c r="AL35" s="13">
        <f t="shared" ref="AL35" si="87">AA35*D35</f>
        <v>1906.04</v>
      </c>
    </row>
    <row r="36" spans="1:38" ht="36.75" customHeight="1" x14ac:dyDescent="0.25">
      <c r="B36" s="68" t="s">
        <v>21</v>
      </c>
      <c r="C36" s="68"/>
      <c r="AG36" s="69">
        <f>SUM(AG17:AG35)</f>
        <v>83182.11</v>
      </c>
      <c r="AH36" s="69"/>
      <c r="AI36" s="6">
        <f>SUM(AG36)</f>
        <v>83182.11</v>
      </c>
      <c r="AK36" s="7">
        <f>SUM(AK17:AK35)</f>
        <v>83182.11</v>
      </c>
      <c r="AL36" s="7">
        <f>SUM(AL17:AL35)</f>
        <v>83182.11</v>
      </c>
    </row>
    <row r="37" spans="1:38" ht="27" customHeight="1" x14ac:dyDescent="0.25">
      <c r="B37" s="59" t="s">
        <v>22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</row>
    <row r="38" spans="1:38" ht="13.5" customHeight="1" x14ac:dyDescent="0.25"/>
    <row r="39" spans="1:38" ht="6" customHeight="1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ht="22.5" customHeight="1" x14ac:dyDescent="0.25">
      <c r="C40" s="10" t="s">
        <v>30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38" ht="13.5" customHeight="1" x14ac:dyDescent="0.25">
      <c r="B41" s="71" t="s">
        <v>23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1:38" ht="3.75" customHeight="1" x14ac:dyDescent="0.2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</row>
    <row r="43" spans="1:38" ht="15.75" customHeight="1" x14ac:dyDescent="0.25">
      <c r="K43" s="47" t="s">
        <v>24</v>
      </c>
      <c r="L43" s="47"/>
      <c r="M43" s="47"/>
      <c r="N43" s="47"/>
      <c r="O43" s="47"/>
      <c r="P43" s="47"/>
    </row>
    <row r="44" spans="1:38" ht="27.75" customHeight="1" x14ac:dyDescent="0.25"/>
    <row r="45" spans="1:38" ht="7.5" customHeight="1" x14ac:dyDescent="0.25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</row>
    <row r="46" spans="1:38" ht="12" customHeight="1" x14ac:dyDescent="0.25">
      <c r="F46" s="59" t="s">
        <v>25</v>
      </c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</row>
    <row r="47" spans="1:38" ht="15" customHeight="1" x14ac:dyDescent="0.25">
      <c r="B47" s="66" t="s">
        <v>26</v>
      </c>
      <c r="C47" s="66"/>
      <c r="D47" s="66"/>
      <c r="E47" s="66"/>
      <c r="F47" s="66"/>
      <c r="H47" s="66" t="s">
        <v>27</v>
      </c>
      <c r="I47" s="66"/>
      <c r="L47" s="66" t="s">
        <v>27</v>
      </c>
      <c r="M47" s="66"/>
    </row>
    <row r="48" spans="1:38" ht="26.25" customHeight="1" x14ac:dyDescent="0.25">
      <c r="B48" s="66"/>
      <c r="C48" s="66"/>
      <c r="D48" s="66"/>
      <c r="E48" s="66"/>
      <c r="F48" s="66"/>
      <c r="H48" s="66"/>
      <c r="I48" s="66"/>
      <c r="K48">
        <v>22</v>
      </c>
      <c r="L48" s="66"/>
      <c r="M48" s="66"/>
      <c r="P48" t="s">
        <v>35</v>
      </c>
      <c r="W48" s="11" t="s">
        <v>31</v>
      </c>
      <c r="X48" s="59"/>
      <c r="Y48" s="59"/>
    </row>
    <row r="49" spans="2:38" ht="17.25" customHeight="1" x14ac:dyDescent="0.25">
      <c r="B49" s="66"/>
      <c r="C49" s="66"/>
      <c r="D49" s="66"/>
      <c r="E49" s="66"/>
      <c r="F49" s="66"/>
      <c r="I49" s="59"/>
      <c r="J49" s="59"/>
      <c r="K49" s="59"/>
      <c r="L49" s="59"/>
      <c r="P49" s="59"/>
      <c r="Q49" s="59"/>
      <c r="R49" s="59"/>
      <c r="S49" s="59"/>
      <c r="T49" s="59"/>
      <c r="X49" s="59"/>
      <c r="Y49" s="59"/>
    </row>
    <row r="50" spans="2:38" ht="7.5" customHeight="1" x14ac:dyDescent="0.25">
      <c r="X50" s="59"/>
      <c r="Y50" s="59"/>
    </row>
    <row r="51" spans="2:38" x14ac:dyDescent="0.25">
      <c r="B51" s="66"/>
      <c r="C51" s="66"/>
      <c r="D51" s="66"/>
    </row>
    <row r="52" spans="2:38" x14ac:dyDescent="0.25">
      <c r="B52" s="66"/>
      <c r="C52" s="66"/>
      <c r="D52" s="66"/>
      <c r="AL52" s="67" t="s">
        <v>28</v>
      </c>
    </row>
    <row r="53" spans="2:38" x14ac:dyDescent="0.25">
      <c r="AL53" s="67"/>
    </row>
  </sheetData>
  <mergeCells count="242">
    <mergeCell ref="AG18:AI18"/>
    <mergeCell ref="A18:B18"/>
    <mergeCell ref="E18:G18"/>
    <mergeCell ref="H18:N18"/>
    <mergeCell ref="O18:Q18"/>
    <mergeCell ref="R18:U18"/>
    <mergeCell ref="V19:X19"/>
    <mergeCell ref="Y19:Z19"/>
    <mergeCell ref="AC19:AD19"/>
    <mergeCell ref="AE19:AF19"/>
    <mergeCell ref="AG19:AI19"/>
    <mergeCell ref="A19:B19"/>
    <mergeCell ref="E19:G19"/>
    <mergeCell ref="H19:N19"/>
    <mergeCell ref="O19:Q19"/>
    <mergeCell ref="R19:U19"/>
    <mergeCell ref="A17:B17"/>
    <mergeCell ref="E17:G17"/>
    <mergeCell ref="H17:N17"/>
    <mergeCell ref="O17:Q17"/>
    <mergeCell ref="R17:U17"/>
    <mergeCell ref="V18:X18"/>
    <mergeCell ref="Y18:Z18"/>
    <mergeCell ref="AC18:AD18"/>
    <mergeCell ref="AE18:AF18"/>
    <mergeCell ref="B7:AD7"/>
    <mergeCell ref="B51:D51"/>
    <mergeCell ref="B52:D52"/>
    <mergeCell ref="AL52:AL53"/>
    <mergeCell ref="B42:AB42"/>
    <mergeCell ref="K43:P43"/>
    <mergeCell ref="B45:AB45"/>
    <mergeCell ref="F46:S46"/>
    <mergeCell ref="B47:F49"/>
    <mergeCell ref="H47:I48"/>
    <mergeCell ref="L47:M48"/>
    <mergeCell ref="X48:Y50"/>
    <mergeCell ref="I49:L49"/>
    <mergeCell ref="P49:T49"/>
    <mergeCell ref="B36:C36"/>
    <mergeCell ref="AG36:AH36"/>
    <mergeCell ref="B37:AL37"/>
    <mergeCell ref="B39:AL39"/>
    <mergeCell ref="B41:R41"/>
    <mergeCell ref="V17:X17"/>
    <mergeCell ref="Y17:Z17"/>
    <mergeCell ref="AC17:AD17"/>
    <mergeCell ref="AE17:AF17"/>
    <mergeCell ref="AG17:AI17"/>
    <mergeCell ref="AH12:AI15"/>
    <mergeCell ref="AE15:AE16"/>
    <mergeCell ref="AF15:AF16"/>
    <mergeCell ref="AH16:AI16"/>
    <mergeCell ref="AJ10:AJ16"/>
    <mergeCell ref="AK10:AK16"/>
    <mergeCell ref="AL10:AL16"/>
    <mergeCell ref="AH11:AI11"/>
    <mergeCell ref="AG10:AI10"/>
    <mergeCell ref="Y10:Z10"/>
    <mergeCell ref="AA10:AA16"/>
    <mergeCell ref="AB10:AB16"/>
    <mergeCell ref="AC10:AD10"/>
    <mergeCell ref="AG12:AG15"/>
    <mergeCell ref="A1:AL1"/>
    <mergeCell ref="A2:AL2"/>
    <mergeCell ref="A3:AL3"/>
    <mergeCell ref="A4:AL4"/>
    <mergeCell ref="A5:AL5"/>
    <mergeCell ref="A10:B16"/>
    <mergeCell ref="AD12:AD16"/>
    <mergeCell ref="AC12:AC16"/>
    <mergeCell ref="C10:C16"/>
    <mergeCell ref="D10:D16"/>
    <mergeCell ref="E10:G16"/>
    <mergeCell ref="H10:N10"/>
    <mergeCell ref="A6:AL6"/>
    <mergeCell ref="C8:AL8"/>
    <mergeCell ref="O10:Q10"/>
    <mergeCell ref="H11:Z16"/>
    <mergeCell ref="R10:U10"/>
    <mergeCell ref="V10:X10"/>
    <mergeCell ref="AE10:AF12"/>
    <mergeCell ref="V24:X24"/>
    <mergeCell ref="Y24:Z24"/>
    <mergeCell ref="AC24:AD24"/>
    <mergeCell ref="AE24:AF24"/>
    <mergeCell ref="AG24:AI24"/>
    <mergeCell ref="A24:B24"/>
    <mergeCell ref="E24:G24"/>
    <mergeCell ref="H24:N24"/>
    <mergeCell ref="O24:Q24"/>
    <mergeCell ref="R24:U24"/>
    <mergeCell ref="A25:B25"/>
    <mergeCell ref="V25:X25"/>
    <mergeCell ref="Y25:Z25"/>
    <mergeCell ref="AC25:AD25"/>
    <mergeCell ref="AE25:AF25"/>
    <mergeCell ref="AG25:AI25"/>
    <mergeCell ref="E25:G25"/>
    <mergeCell ref="H25:N25"/>
    <mergeCell ref="O25:Q25"/>
    <mergeCell ref="R25:U25"/>
    <mergeCell ref="V26:X26"/>
    <mergeCell ref="Y26:Z26"/>
    <mergeCell ref="AC26:AD26"/>
    <mergeCell ref="AE26:AF26"/>
    <mergeCell ref="AG26:AI26"/>
    <mergeCell ref="A26:B26"/>
    <mergeCell ref="E26:G26"/>
    <mergeCell ref="H26:N26"/>
    <mergeCell ref="O26:Q26"/>
    <mergeCell ref="R26:U26"/>
    <mergeCell ref="V27:X27"/>
    <mergeCell ref="Y27:Z27"/>
    <mergeCell ref="AC27:AD27"/>
    <mergeCell ref="AE27:AF27"/>
    <mergeCell ref="AG27:AI27"/>
    <mergeCell ref="A27:B27"/>
    <mergeCell ref="E27:G27"/>
    <mergeCell ref="H27:N27"/>
    <mergeCell ref="O27:Q27"/>
    <mergeCell ref="R27:U27"/>
    <mergeCell ref="V28:X28"/>
    <mergeCell ref="Y28:Z28"/>
    <mergeCell ref="AC28:AD28"/>
    <mergeCell ref="AE28:AF28"/>
    <mergeCell ref="AG28:AI28"/>
    <mergeCell ref="A28:B28"/>
    <mergeCell ref="E28:G28"/>
    <mergeCell ref="H28:N28"/>
    <mergeCell ref="O28:Q28"/>
    <mergeCell ref="R28:U28"/>
    <mergeCell ref="V29:X29"/>
    <mergeCell ref="Y29:Z29"/>
    <mergeCell ref="AC29:AD29"/>
    <mergeCell ref="AE29:AF29"/>
    <mergeCell ref="AG29:AI29"/>
    <mergeCell ref="A29:B29"/>
    <mergeCell ref="E29:G29"/>
    <mergeCell ref="H29:N29"/>
    <mergeCell ref="O29:Q29"/>
    <mergeCell ref="R29:U29"/>
    <mergeCell ref="V30:X30"/>
    <mergeCell ref="Y30:Z30"/>
    <mergeCell ref="AC30:AD30"/>
    <mergeCell ref="AE30:AF30"/>
    <mergeCell ref="AG30:AI30"/>
    <mergeCell ref="A30:B30"/>
    <mergeCell ref="E30:G30"/>
    <mergeCell ref="H30:N30"/>
    <mergeCell ref="O30:Q30"/>
    <mergeCell ref="R30:U30"/>
    <mergeCell ref="V31:X31"/>
    <mergeCell ref="Y31:Z31"/>
    <mergeCell ref="AC31:AD31"/>
    <mergeCell ref="AE31:AF31"/>
    <mergeCell ref="AG31:AI31"/>
    <mergeCell ref="A31:B31"/>
    <mergeCell ref="E31:G31"/>
    <mergeCell ref="H31:N31"/>
    <mergeCell ref="O31:Q31"/>
    <mergeCell ref="R31:U31"/>
    <mergeCell ref="V34:X34"/>
    <mergeCell ref="Y34:Z34"/>
    <mergeCell ref="AC34:AD34"/>
    <mergeCell ref="AE34:AF34"/>
    <mergeCell ref="AG34:AI34"/>
    <mergeCell ref="A34:B34"/>
    <mergeCell ref="E34:G34"/>
    <mergeCell ref="H34:N34"/>
    <mergeCell ref="O34:Q34"/>
    <mergeCell ref="R34:U34"/>
    <mergeCell ref="V35:X35"/>
    <mergeCell ref="Y35:Z35"/>
    <mergeCell ref="AC35:AD35"/>
    <mergeCell ref="AE35:AF35"/>
    <mergeCell ref="AG35:AI35"/>
    <mergeCell ref="A35:B35"/>
    <mergeCell ref="E35:G35"/>
    <mergeCell ref="H35:N35"/>
    <mergeCell ref="O35:Q35"/>
    <mergeCell ref="R35:U35"/>
    <mergeCell ref="AG20:AI20"/>
    <mergeCell ref="A21:B21"/>
    <mergeCell ref="E21:G21"/>
    <mergeCell ref="H21:N21"/>
    <mergeCell ref="O21:Q21"/>
    <mergeCell ref="R21:U21"/>
    <mergeCell ref="V21:X21"/>
    <mergeCell ref="Y21:Z21"/>
    <mergeCell ref="AC21:AD21"/>
    <mergeCell ref="AE21:AF21"/>
    <mergeCell ref="AG21:AI21"/>
    <mergeCell ref="A20:B20"/>
    <mergeCell ref="E20:G20"/>
    <mergeCell ref="H20:N20"/>
    <mergeCell ref="O20:Q20"/>
    <mergeCell ref="R20:U20"/>
    <mergeCell ref="V20:X20"/>
    <mergeCell ref="Y20:Z20"/>
    <mergeCell ref="AC20:AD20"/>
    <mergeCell ref="AE20:AF20"/>
    <mergeCell ref="AG22:AI22"/>
    <mergeCell ref="A23:B23"/>
    <mergeCell ref="E23:G23"/>
    <mergeCell ref="H23:N23"/>
    <mergeCell ref="O23:Q23"/>
    <mergeCell ref="R23:U23"/>
    <mergeCell ref="V23:X23"/>
    <mergeCell ref="Y23:Z23"/>
    <mergeCell ref="AC23:AD23"/>
    <mergeCell ref="AE23:AF23"/>
    <mergeCell ref="AG23:AI23"/>
    <mergeCell ref="A22:B22"/>
    <mergeCell ref="E22:G22"/>
    <mergeCell ref="H22:N22"/>
    <mergeCell ref="O22:Q22"/>
    <mergeCell ref="R22:U22"/>
    <mergeCell ref="V22:X22"/>
    <mergeCell ref="Y22:Z22"/>
    <mergeCell ref="AC22:AD22"/>
    <mergeCell ref="AE22:AF22"/>
    <mergeCell ref="AG32:AI32"/>
    <mergeCell ref="A33:B33"/>
    <mergeCell ref="E33:G33"/>
    <mergeCell ref="H33:N33"/>
    <mergeCell ref="O33:Q33"/>
    <mergeCell ref="R33:U33"/>
    <mergeCell ref="V33:X33"/>
    <mergeCell ref="Y33:Z33"/>
    <mergeCell ref="AC33:AD33"/>
    <mergeCell ref="AE33:AF33"/>
    <mergeCell ref="AG33:AI33"/>
    <mergeCell ref="A32:B32"/>
    <mergeCell ref="E32:G32"/>
    <mergeCell ref="H32:N32"/>
    <mergeCell ref="O32:Q32"/>
    <mergeCell ref="R32:U32"/>
    <mergeCell ref="V32:X32"/>
    <mergeCell ref="Y32:Z32"/>
    <mergeCell ref="AC32:AD32"/>
    <mergeCell ref="AE32:AF32"/>
  </mergeCells>
  <hyperlinks>
    <hyperlink ref="A2" r:id="rId1"/>
  </hyperlinks>
  <pageMargins left="0.11811023622047245" right="0.11811023622047245" top="0.15748031496062992" bottom="0" header="0.31496062992125984" footer="0.31496062992125984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2020-03-04T23:13:21Z</cp:lastPrinted>
  <dcterms:created xsi:type="dcterms:W3CDTF">2020-02-26T01:16:40Z</dcterms:created>
  <dcterms:modified xsi:type="dcterms:W3CDTF">2026-05-26T00:13:57Z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