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batova_m\Desktop\Березка\Декорации к новому сезону\"/>
    </mc:Choice>
  </mc:AlternateContent>
  <bookViews>
    <workbookView xWindow="0" yWindow="0" windowWidth="28800" windowHeight="12030"/>
  </bookViews>
  <sheets>
    <sheet name="Расчет цены (2)" sheetId="1" r:id="rId1"/>
  </sheets>
  <definedNames>
    <definedName name="_xlnm.Print_Area" localSheetId="0">'Расчет цены (2)'!$A$1:$N$12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I5" i="1"/>
  <c r="M5" i="1" s="1"/>
  <c r="N5" i="1" s="1"/>
  <c r="L5" i="1"/>
  <c r="I6" i="1"/>
  <c r="M6" i="1" s="1"/>
  <c r="N6" i="1" s="1"/>
  <c r="J6" i="1"/>
  <c r="K6" i="1" s="1"/>
  <c r="L6" i="1"/>
  <c r="I7" i="1"/>
  <c r="M7" i="1" s="1"/>
  <c r="N7" i="1" s="1"/>
  <c r="L7" i="1"/>
  <c r="I8" i="1"/>
  <c r="J8" i="1" s="1"/>
  <c r="K8" i="1" s="1"/>
  <c r="L8" i="1"/>
  <c r="M8" i="1"/>
  <c r="N8" i="1" s="1"/>
  <c r="I9" i="1"/>
  <c r="J9" i="1"/>
  <c r="K9" i="1" s="1"/>
  <c r="L9" i="1"/>
  <c r="M9" i="1"/>
  <c r="N9" i="1" s="1"/>
  <c r="J7" i="1" l="1"/>
  <c r="K7" i="1" s="1"/>
  <c r="J5" i="1"/>
  <c r="K5" i="1" s="1"/>
</calcChain>
</file>

<file path=xl/sharedStrings.xml><?xml version="1.0" encoding="utf-8"?>
<sst xmlns="http://schemas.openxmlformats.org/spreadsheetml/2006/main" count="35" uniqueCount="30">
  <si>
    <t>ИТОГО:</t>
  </si>
  <si>
    <t>шт</t>
  </si>
  <si>
    <t>Ковер овальный Римма Люкс 36868J 2,0*3,0 м, овал серый</t>
  </si>
  <si>
    <t>Мебельный поролон  ST2536, 30*1000*2000 мм, плотность 25 кг/м3</t>
  </si>
  <si>
    <t>упак.</t>
  </si>
  <si>
    <t>Ткань Габардин 150 г/м2, ширина 150 см,  N-TBY.150101, цвет 101 белый, 10 м.пог.</t>
  </si>
  <si>
    <t>Ткань Габардин 150 г/м2, ширина 150 см., цв.S520 Бордо, 50 м.пог.</t>
  </si>
  <si>
    <t>Ткань Габардин 180г/м2 фухуа премиум, ширина 150 см.,  цв.11 светло-серый, 25 м.пог.</t>
  </si>
  <si>
    <t>Н(М)ЦК, ЦКЕП контракта с учетом округления цены за единицу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</si>
  <si>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</si>
  <si>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</si>
  <si>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</si>
  <si>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</si>
  <si>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</si>
  <si>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 xml:space="preserve">Поставщик №3 </t>
  </si>
  <si>
    <t xml:space="preserve">Поставщик №2 </t>
  </si>
  <si>
    <t xml:space="preserve">Поставщик №1 </t>
  </si>
  <si>
    <t>Н(М)ЦК, ЦКЕП,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</si>
  <si>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Н(М)ЦК, ЦКЕП</t>
  </si>
  <si>
    <t>Коммерческие предложения (руб./ед.изм.)</t>
  </si>
  <si>
    <t>Кол-во</t>
  </si>
  <si>
    <t>Ед. изм</t>
  </si>
  <si>
    <t>ОКПД 2/КТРУ</t>
  </si>
  <si>
    <t>Наименование предмета контракта</t>
  </si>
  <si>
    <t>№</t>
  </si>
  <si>
    <t>Начальная (максимальная) цена контракта установлена в соответствии с приказом Минэкономразвития РФ от 02,10,13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методом сопоставимых рыночных цен (анализа рынка) на товары, работы, услуги являющиеся предметом аукциона, так как является приоритетным для определения и обоснования НМЦК, в соответствии с п, 3,7,1, вышеуказанного нормативного акта Заказчиком были направлены соответствующие запросы о предоставлении ценовой информации поставщикам, подрядчикам, исполнителям являющихся предметом закупки, осуществлен поиск ценовой информации в реестре контрактов, заключенных заказчиками, исследованы информационные сайты, в соответствии  с п,3,19, Заказчик использовал цены предлагаемые тремя различными поставщиками, подрядчиками, исполнителями.</t>
  </si>
  <si>
    <t xml:space="preserve">ОБОСНОВАНИЕ НАЧАЛЬНОЙ  (МАКСИМАЛЬНОЙ) ЦЕНЫ КОНТРАКТА (НМЦК) </t>
  </si>
  <si>
    <t>13.20.32.190</t>
  </si>
  <si>
    <t>13.93.11.110</t>
  </si>
  <si>
    <t>22.21.41.113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</si>
</sst>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₽&quot;;\-#,##0.00\ &quot;₽&quot;"/>
  </numFmts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7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1628775</xdr:rowOff>
    </xdr:from>
    <xdr:to>
      <xdr:col>12</xdr:col>
      <xdr:colOff>9525</xdr:colOff>
      <xdr:row>3</xdr:row>
      <xdr:rowOff>1981200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762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161925</xdr:colOff>
      <xdr:row>3</xdr:row>
      <xdr:rowOff>1466850</xdr:rowOff>
    </xdr:from>
    <xdr:to>
      <xdr:col>11</xdr:col>
      <xdr:colOff>314325</xdr:colOff>
      <xdr:row>3</xdr:row>
      <xdr:rowOff>1695450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76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view="pageBreakPreview" zoomScale="90" zoomScaleNormal="90" zoomScaleSheetLayoutView="90" workbookViewId="0">
      <selection activeCell="C9" sqref="C9"/>
    </sheetView>
  </sheetViews>
  <sheetFormatPr defaultRowHeight="12.75" x14ac:dyDescent="0.2"/>
  <cols>
    <col min="1" max="1" width="3.140625" style="1" customWidth="1"/>
    <col min="2" max="2" width="49.85546875" style="1" customWidth="1"/>
    <col min="3" max="3" width="20.140625" style="1" customWidth="1"/>
    <col min="4" max="4" width="6.85546875" style="1" bestFit="1" customWidth="1"/>
    <col min="5" max="5" width="6.85546875" style="1" customWidth="1"/>
    <col min="6" max="6" width="14.5703125" style="1" hidden="1" customWidth="1"/>
    <col min="7" max="7" width="14.28515625" style="1" hidden="1" customWidth="1"/>
    <col min="8" max="8" width="14.42578125" style="1" hidden="1" customWidth="1"/>
    <col min="9" max="9" width="15.5703125" style="1" hidden="1" customWidth="1"/>
    <col min="10" max="10" width="15.42578125" style="1" hidden="1" customWidth="1"/>
    <col min="11" max="11" width="14.28515625" style="1" hidden="1" customWidth="1"/>
    <col min="12" max="12" width="21.140625" style="1" hidden="1" customWidth="1"/>
    <col min="13" max="13" width="14.85546875" style="1" customWidth="1"/>
    <col min="14" max="14" width="17.5703125" style="1" customWidth="1"/>
    <col min="15" max="16384" width="9.140625" style="1"/>
  </cols>
  <sheetData>
    <row r="1" spans="1:14" x14ac:dyDescent="0.2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73.5" customHeight="1" x14ac:dyDescent="0.2">
      <c r="A2" s="23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ht="46.15" customHeight="1" x14ac:dyDescent="0.2">
      <c r="A3" s="26" t="s">
        <v>24</v>
      </c>
      <c r="B3" s="26" t="s">
        <v>23</v>
      </c>
      <c r="C3" s="26" t="s">
        <v>22</v>
      </c>
      <c r="D3" s="26" t="s">
        <v>21</v>
      </c>
      <c r="E3" s="26" t="s">
        <v>20</v>
      </c>
      <c r="F3" s="16" t="s">
        <v>19</v>
      </c>
      <c r="G3" s="17"/>
      <c r="H3" s="18"/>
      <c r="I3" s="29" t="s">
        <v>18</v>
      </c>
      <c r="J3" s="30"/>
      <c r="K3" s="31"/>
      <c r="L3" s="16" t="s">
        <v>17</v>
      </c>
      <c r="M3" s="17"/>
      <c r="N3" s="18"/>
    </row>
    <row r="4" spans="1:14" ht="158.25" customHeight="1" x14ac:dyDescent="0.2">
      <c r="A4" s="27"/>
      <c r="B4" s="27"/>
      <c r="C4" s="28"/>
      <c r="D4" s="28"/>
      <c r="E4" s="28"/>
      <c r="F4" s="15" t="s">
        <v>16</v>
      </c>
      <c r="G4" s="15" t="s">
        <v>15</v>
      </c>
      <c r="H4" s="15" t="s">
        <v>14</v>
      </c>
      <c r="I4" s="12" t="s">
        <v>13</v>
      </c>
      <c r="J4" s="12" t="s">
        <v>12</v>
      </c>
      <c r="K4" s="14" t="s">
        <v>11</v>
      </c>
      <c r="L4" s="13" t="s">
        <v>10</v>
      </c>
      <c r="M4" s="12" t="s">
        <v>9</v>
      </c>
      <c r="N4" s="12" t="s">
        <v>8</v>
      </c>
    </row>
    <row r="5" spans="1:14" ht="30" x14ac:dyDescent="0.2">
      <c r="A5" s="11">
        <v>1</v>
      </c>
      <c r="B5" s="10" t="s">
        <v>7</v>
      </c>
      <c r="C5" s="9" t="s">
        <v>27</v>
      </c>
      <c r="D5" s="8" t="s">
        <v>4</v>
      </c>
      <c r="E5" s="7">
        <v>2</v>
      </c>
      <c r="F5" s="7">
        <v>4372.5</v>
      </c>
      <c r="G5" s="7">
        <v>4875</v>
      </c>
      <c r="H5" s="7">
        <v>4187.8999999999996</v>
      </c>
      <c r="I5" s="6">
        <f>AVERAGE(F5:H5)</f>
        <v>4478.4666666666662</v>
      </c>
      <c r="J5" s="6">
        <f>SQRT(((SUM((POWER(H5-I5,2)),(POWER(G5-I5,2)),(POWER(F5-I5,2))))/(COLUMNS(F5:H5)-1)))</f>
        <v>355.59570207376441</v>
      </c>
      <c r="K5" s="6">
        <f>J5/I5*100</f>
        <v>7.9401216653117395</v>
      </c>
      <c r="L5" s="4">
        <f>((E5/3)*(SUM(F5:H5)))</f>
        <v>8956.9333333333325</v>
      </c>
      <c r="M5" s="5">
        <f>I5</f>
        <v>4478.4666666666662</v>
      </c>
      <c r="N5" s="4">
        <f>M5*E5</f>
        <v>8956.9333333333325</v>
      </c>
    </row>
    <row r="6" spans="1:14" ht="30" x14ac:dyDescent="0.2">
      <c r="A6" s="11">
        <v>2</v>
      </c>
      <c r="B6" s="10" t="s">
        <v>6</v>
      </c>
      <c r="C6" s="9" t="s">
        <v>27</v>
      </c>
      <c r="D6" s="8" t="s">
        <v>4</v>
      </c>
      <c r="E6" s="7">
        <v>1</v>
      </c>
      <c r="F6" s="7">
        <v>3450.04</v>
      </c>
      <c r="G6" s="7">
        <v>9850</v>
      </c>
      <c r="H6" s="7">
        <v>8745</v>
      </c>
      <c r="I6" s="6">
        <f>AVERAGE(F6:H6)</f>
        <v>7348.3466666666673</v>
      </c>
      <c r="J6" s="6">
        <f>SQRT(((SUM((POWER(H6-I6,2)),(POWER(G6-I6,2)),(POWER(F6-I6,2))))/(COLUMNS(F6:H6)-1)))</f>
        <v>3420.9432033480671</v>
      </c>
      <c r="K6" s="6">
        <f>J6/I6*100</f>
        <v>46.55391693571071</v>
      </c>
      <c r="L6" s="4">
        <f>((E6/3)*(SUM(F6:H6)))</f>
        <v>7348.3466666666664</v>
      </c>
      <c r="M6" s="5">
        <f>I6</f>
        <v>7348.3466666666673</v>
      </c>
      <c r="N6" s="4">
        <f>M6*E6</f>
        <v>7348.3466666666673</v>
      </c>
    </row>
    <row r="7" spans="1:14" ht="30" x14ac:dyDescent="0.2">
      <c r="A7" s="11">
        <v>3</v>
      </c>
      <c r="B7" s="10" t="s">
        <v>5</v>
      </c>
      <c r="C7" s="9" t="s">
        <v>27</v>
      </c>
      <c r="D7" s="8" t="s">
        <v>4</v>
      </c>
      <c r="E7" s="7">
        <v>3</v>
      </c>
      <c r="F7" s="7">
        <v>2150</v>
      </c>
      <c r="G7" s="7">
        <v>1749</v>
      </c>
      <c r="H7" s="7">
        <v>1425</v>
      </c>
      <c r="I7" s="6">
        <f>AVERAGE(F7:H7)</f>
        <v>1774.6666666666667</v>
      </c>
      <c r="J7" s="6">
        <f>SQRT(((SUM((POWER(H7-I7,2)),(POWER(G7-I7,2)),(POWER(F7-I7,2))))/(COLUMNS(F7:H7)-1)))</f>
        <v>363.18085485517179</v>
      </c>
      <c r="K7" s="6">
        <f>J7/I7*100</f>
        <v>20.464736374258365</v>
      </c>
      <c r="L7" s="4">
        <f>((E7/3)*(SUM(F7:H7)))</f>
        <v>5324</v>
      </c>
      <c r="M7" s="5">
        <f>I7</f>
        <v>1774.6666666666667</v>
      </c>
      <c r="N7" s="4">
        <f>M7*E7</f>
        <v>5324</v>
      </c>
    </row>
    <row r="8" spans="1:14" ht="30" x14ac:dyDescent="0.2">
      <c r="A8" s="11">
        <v>4</v>
      </c>
      <c r="B8" s="10" t="s">
        <v>3</v>
      </c>
      <c r="C8" s="9" t="s">
        <v>29</v>
      </c>
      <c r="D8" s="8" t="s">
        <v>1</v>
      </c>
      <c r="E8" s="7">
        <v>1</v>
      </c>
      <c r="F8" s="7">
        <v>1980</v>
      </c>
      <c r="G8" s="7">
        <v>2838</v>
      </c>
      <c r="H8" s="7">
        <v>1122</v>
      </c>
      <c r="I8" s="6">
        <f>AVERAGE(F8:H8)</f>
        <v>1980</v>
      </c>
      <c r="J8" s="6">
        <f>SQRT(((SUM((POWER(H8-I8,2)),(POWER(G8-I8,2)),(POWER(F8-I8,2))))/(COLUMNS(F8:H8)-1)))</f>
        <v>858</v>
      </c>
      <c r="K8" s="6">
        <f>J8/I8*100</f>
        <v>43.333333333333336</v>
      </c>
      <c r="L8" s="4">
        <f>((E8/3)*(SUM(F8:H8)))</f>
        <v>1980</v>
      </c>
      <c r="M8" s="5">
        <f>I8</f>
        <v>1980</v>
      </c>
      <c r="N8" s="4">
        <f>M8*E8</f>
        <v>1980</v>
      </c>
    </row>
    <row r="9" spans="1:14" ht="30" x14ac:dyDescent="0.2">
      <c r="A9" s="11">
        <v>5</v>
      </c>
      <c r="B9" s="10" t="s">
        <v>2</v>
      </c>
      <c r="C9" s="9" t="s">
        <v>28</v>
      </c>
      <c r="D9" s="8" t="s">
        <v>1</v>
      </c>
      <c r="E9" s="7">
        <v>1</v>
      </c>
      <c r="F9" s="7">
        <v>9786</v>
      </c>
      <c r="G9" s="7">
        <v>16300</v>
      </c>
      <c r="H9" s="7">
        <v>6990</v>
      </c>
      <c r="I9" s="6">
        <f>AVERAGE(F9:H9)</f>
        <v>11025.333333333334</v>
      </c>
      <c r="J9" s="6">
        <f>SQRT(((SUM((POWER(H9-I9,2)),(POWER(G9-I9,2)),(POWER(F9-I9,2))))/(COLUMNS(F9:H9)-1)))</f>
        <v>4777.1314963410141</v>
      </c>
      <c r="K9" s="6">
        <f>J9/I9*100</f>
        <v>43.328680883489668</v>
      </c>
      <c r="L9" s="4">
        <f>((E9/3)*(SUM(F9:H9)))</f>
        <v>11025.333333333332</v>
      </c>
      <c r="M9" s="5">
        <f>I9</f>
        <v>11025.333333333334</v>
      </c>
      <c r="N9" s="4">
        <f>M9*E9</f>
        <v>11025.333333333334</v>
      </c>
    </row>
    <row r="10" spans="1:14" s="2" customFormat="1" ht="15.75" customHeight="1" x14ac:dyDescent="0.25">
      <c r="A10" s="19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3">
        <f>SUM(N5:N9)</f>
        <v>34634.613333333335</v>
      </c>
    </row>
  </sheetData>
  <mergeCells count="11">
    <mergeCell ref="L3:N3"/>
    <mergeCell ref="A10:M10"/>
    <mergeCell ref="A1:N1"/>
    <mergeCell ref="A2:N2"/>
    <mergeCell ref="A3:A4"/>
    <mergeCell ref="B3:B4"/>
    <mergeCell ref="C3:C4"/>
    <mergeCell ref="D3:D4"/>
    <mergeCell ref="E3:E4"/>
    <mergeCell ref="F3:H3"/>
    <mergeCell ref="I3:K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(2)</vt:lpstr>
      <vt:lpstr>'Расчет цены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Горбатова</dc:creator>
  <cp:lastModifiedBy>Мария В. Горбатова</cp:lastModifiedBy>
  <cp:lastPrinted>2026-08-27T12:06:57Z</cp:lastPrinted>
  <dcterms:created xsi:type="dcterms:W3CDTF">2026-08-27T11:36:43Z</dcterms:created>
  <dcterms:modified xsi:type="dcterms:W3CDTF">2026-08-27T12:30:11Z</dcterms:modified>
</cp:coreProperties>
</file>