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4910" windowHeight="8025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K8" i="2"/>
  <c r="L8" s="1"/>
  <c r="M8" s="1"/>
  <c r="N8" l="1"/>
  <c r="K9"/>
  <c r="K10"/>
  <c r="K11"/>
  <c r="L11" s="1"/>
  <c r="M11" s="1"/>
  <c r="N11" s="1"/>
  <c r="H8"/>
  <c r="I8" s="1"/>
  <c r="J8" s="1"/>
  <c r="H9"/>
  <c r="I9" s="1"/>
  <c r="J9" s="1"/>
  <c r="H10"/>
  <c r="I10" s="1"/>
  <c r="J10" s="1"/>
  <c r="H11"/>
  <c r="I11" s="1"/>
  <c r="J11" s="1"/>
  <c r="L10" l="1"/>
  <c r="M10" s="1"/>
  <c r="N10" s="1"/>
  <c r="M9"/>
  <c r="N9" s="1"/>
  <c r="L9"/>
  <c r="K12"/>
  <c r="H12"/>
  <c r="I12" s="1"/>
  <c r="J12" s="1"/>
  <c r="L12" l="1"/>
  <c r="M12" s="1"/>
  <c r="N12" s="1"/>
  <c r="N13" s="1"/>
  <c r="H14" s="1"/>
</calcChain>
</file>

<file path=xl/sharedStrings.xml><?xml version="1.0" encoding="utf-8"?>
<sst xmlns="http://schemas.openxmlformats.org/spreadsheetml/2006/main" count="34" uniqueCount="31">
  <si>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</si>
  <si>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</si>
  <si>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</si>
  <si>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</si>
  <si>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</si>
  <si>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</si>
  <si>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</si>
  <si>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</si>
  <si>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</si>
  <si>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</si>
  <si>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ИТОГО:</t>
  </si>
  <si>
    <t>Предмет закупки</t>
  </si>
  <si>
    <r>
      <rPr>
        <b/>
        <sz val="12"/>
        <color indexed="8"/>
        <rFont val="Times New Roman"/>
        <family val="1"/>
        <charset val="204"/>
      </rPr>
      <t xml:space="preserve">Для определения НМЦК в целях получения ценовой информации, были проведены мероприятия: </t>
    </r>
    <r>
      <rPr>
        <sz val="12"/>
        <color indexed="8"/>
        <rFont val="Times New Roman"/>
        <family val="1"/>
        <charset val="204"/>
      </rPr>
      <t xml:space="preserve">
  1. Направлены запросы о предоставлении ценовой информации пяти поставщикам, информация о которых имеется в свободном доступе, обладающим опытом и осуществляющих поставку товара. Была проведена проверка сведений о включении в РНП поставщиков, которая показала, что потенциальные поставщики которым были направлены запросы о предоставлении ценовой информации не включены в реестр недобросовестных поставщиков.
  2. Осуществлен сбор и анализ общедоступной ценовой информации о ценах товара (информация не найдена)  </t>
    </r>
  </si>
  <si>
    <t>В результате проведенного расчета Н(М)ЦК, ЦКЕП, цена Контракта составила:</t>
  </si>
  <si>
    <t>Н(М)ЦК, ЦКЕП,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</si>
  <si>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</si>
  <si>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Оценка однородности совокупности значений выявленных цен, используемых в расчете Н(М)ЦК, ЦКЕП</t>
  </si>
  <si>
    <t xml:space="preserve">Поставщик №1 </t>
  </si>
  <si>
    <t>Поставщик №2</t>
  </si>
  <si>
    <t xml:space="preserve">Поставщик №3 </t>
  </si>
  <si>
    <t>Н(М)ЦК, ЦКЕП контракта с учетом округления цены за единицу (руб.)</t>
  </si>
  <si>
    <r>
      <t>Используемый метод определения НМЦК с обоснованием</t>
    </r>
    <r>
      <rPr>
        <sz val="12"/>
        <color indexed="8"/>
        <rFont val="Times New Roman"/>
        <family val="1"/>
        <charset val="204"/>
      </rPr>
      <t xml:space="preserve">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                                                                                                                                                                                                                             
Информация о валюте, используемой для формирования цены Контракта и расчетов с поставщиком (подрядчиком, исполнителем): цена указана в валюте РФ- в российских рублях.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оплата в иностранной валюте не предусмотрена. В целях применения метода сопоставимых рыночных цен (аналиаз рынка), использована ценовая информация, полученная по запросу заказчика у поставщиков (подрядчиков, исполнителей). </t>
    </r>
    <r>
      <rPr>
        <b/>
        <sz val="12"/>
        <color indexed="8"/>
        <rFont val="Times New Roman"/>
        <family val="1"/>
        <charset val="204"/>
      </rPr>
      <t xml:space="preserve">
</t>
    </r>
  </si>
  <si>
    <t>Обоснование начальной (максимальной) цены Контракта на поставку расходных материалов для АСК-А (коллекторы) в рамках реализации Федерального проекта "Чистый воздух"</t>
  </si>
  <si>
    <t>шт.</t>
  </si>
  <si>
    <t>Коллектор 3/4",  2 вых. 1/2"  н/рез. нерж</t>
  </si>
  <si>
    <t>Коллекторы (4 вых, 3/4ʺ,1/2ʺ в компл. )</t>
  </si>
  <si>
    <t>шт</t>
  </si>
  <si>
    <t>Коллектор 1",  2 вых. 1/2"  н/рез. нерж</t>
  </si>
  <si>
    <t>Коллектор 1",  3 вых. 1/2"  н/рез. Нерж</t>
  </si>
  <si>
    <t>Коллектор 1",  4 вых. 1/2"  н/рез. Нерж</t>
  </si>
  <si>
    <r>
      <rPr>
        <b/>
        <sz val="12"/>
        <color indexed="8"/>
        <rFont val="Times New Roman"/>
        <family val="1"/>
        <charset val="204"/>
      </rPr>
      <t>По результатам проведённых мероприятий получены следущие ценовые предложения</t>
    </r>
    <r>
      <rPr>
        <sz val="12"/>
        <color indexed="8"/>
        <rFont val="Times New Roman"/>
        <family val="1"/>
        <charset val="204"/>
      </rPr>
      <t xml:space="preserve">: </t>
    </r>
    <r>
      <rPr>
        <sz val="12"/>
        <rFont val="Times New Roman"/>
        <family val="1"/>
        <charset val="204"/>
      </rPr>
      <t>Вх.№ 417 от 20.03.26г., №418 от 20.03.26г., №419 от 20.03.26г.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</si>
</sst>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9" fillId="0" borderId="0" xfId="0" applyFont="1" applyAlignment="1"/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/>
    <xf numFmtId="2" fontId="7" fillId="0" borderId="0" xfId="0" applyNumberFormat="1" applyFont="1"/>
    <xf numFmtId="2" fontId="10" fillId="0" borderId="0" xfId="0" applyNumberFormat="1" applyFont="1"/>
    <xf numFmtId="2" fontId="6" fillId="0" borderId="0" xfId="0" applyNumberFormat="1" applyFont="1"/>
    <xf numFmtId="0" fontId="13" fillId="0" borderId="0" xfId="0" applyFont="1" applyAlignment="1">
      <alignment horizontal="right"/>
    </xf>
    <xf numFmtId="2" fontId="4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4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60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9590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942976</xdr:colOff>
      <xdr:row>6</xdr:row>
      <xdr:rowOff>1619249</xdr:rowOff>
    </xdr:from>
    <xdr:to>
      <xdr:col>11</xdr:col>
      <xdr:colOff>22418</xdr:colOff>
      <xdr:row>6</xdr:row>
      <xdr:rowOff>1905000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43801" y="7238999"/>
          <a:ext cx="1546417" cy="285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6</xdr:row>
      <xdr:rowOff>1400175</xdr:rowOff>
    </xdr:from>
    <xdr:to>
      <xdr:col>10</xdr:col>
      <xdr:colOff>419100</xdr:colOff>
      <xdr:row>6</xdr:row>
      <xdr:rowOff>1628775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475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topLeftCell="A4" workbookViewId="0">
      <selection activeCell="J12" sqref="J12"/>
    </sheetView>
  </sheetViews>
  <sheetFormatPr defaultRowHeight="12.75"/>
  <cols>
    <col min="1" max="1" width="3.140625" style="2" customWidth="1"/>
    <col min="2" max="2" width="40.140625" style="2" customWidth="1"/>
    <col min="3" max="3" width="5.85546875" style="2" customWidth="1"/>
    <col min="4" max="4" width="7.140625" style="24" customWidth="1"/>
    <col min="5" max="7" width="11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13.42578125" style="2" customWidth="1"/>
    <col min="13" max="13" width="13" style="2" customWidth="1"/>
    <col min="14" max="14" width="14.42578125" style="2" customWidth="1"/>
    <col min="15" max="16384" width="9.140625" style="2"/>
  </cols>
  <sheetData>
    <row r="1" spans="1:24" ht="41.25" customHeight="1">
      <c r="K1" s="64"/>
      <c r="L1" s="65"/>
      <c r="M1" s="65"/>
      <c r="N1" s="65"/>
    </row>
    <row r="2" spans="1:24" ht="78.75" customHeight="1">
      <c r="F2" s="77" t="s">
        <v>22</v>
      </c>
      <c r="G2" s="78"/>
      <c r="H2" s="78"/>
      <c r="I2" s="78"/>
      <c r="J2" s="78"/>
      <c r="K2" s="78"/>
      <c r="L2" s="27"/>
      <c r="M2" s="27"/>
      <c r="N2" s="27"/>
    </row>
    <row r="3" spans="1:24" ht="116.25" customHeight="1">
      <c r="A3" s="66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24" ht="119.25" customHeight="1">
      <c r="A4" s="79" t="s">
        <v>12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24" ht="38.25" customHeight="1">
      <c r="A5" s="80" t="s">
        <v>30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1:24" ht="39" customHeight="1">
      <c r="A6" s="67" t="s">
        <v>0</v>
      </c>
      <c r="B6" s="68" t="s">
        <v>11</v>
      </c>
      <c r="C6" s="69" t="s">
        <v>1</v>
      </c>
      <c r="D6" s="71" t="s">
        <v>2</v>
      </c>
      <c r="E6" s="73" t="s">
        <v>3</v>
      </c>
      <c r="F6" s="74"/>
      <c r="G6" s="75"/>
      <c r="H6" s="76" t="s">
        <v>16</v>
      </c>
      <c r="I6" s="76"/>
      <c r="J6" s="76"/>
      <c r="K6" s="81" t="s">
        <v>14</v>
      </c>
      <c r="L6" s="81"/>
      <c r="M6" s="81"/>
      <c r="N6" s="81"/>
    </row>
    <row r="7" spans="1:24" ht="159" customHeight="1">
      <c r="A7" s="67"/>
      <c r="B7" s="68"/>
      <c r="C7" s="70"/>
      <c r="D7" s="72"/>
      <c r="E7" s="4" t="s">
        <v>17</v>
      </c>
      <c r="F7" s="4" t="s">
        <v>18</v>
      </c>
      <c r="G7" s="4" t="s">
        <v>19</v>
      </c>
      <c r="H7" s="3" t="s">
        <v>6</v>
      </c>
      <c r="I7" s="3" t="s">
        <v>4</v>
      </c>
      <c r="J7" s="5" t="s">
        <v>5</v>
      </c>
      <c r="K7" s="29" t="s">
        <v>15</v>
      </c>
      <c r="L7" s="9" t="s">
        <v>7</v>
      </c>
      <c r="M7" s="9" t="s">
        <v>8</v>
      </c>
      <c r="N7" s="32" t="s">
        <v>20</v>
      </c>
      <c r="Q7" s="52"/>
      <c r="R7" s="52"/>
      <c r="S7" s="52"/>
      <c r="V7" s="52"/>
      <c r="W7" s="53"/>
      <c r="X7" s="53"/>
    </row>
    <row r="8" spans="1:24" ht="16.5" customHeight="1">
      <c r="A8" s="47">
        <v>1</v>
      </c>
      <c r="B8" s="49" t="s">
        <v>25</v>
      </c>
      <c r="C8" s="30" t="s">
        <v>26</v>
      </c>
      <c r="D8" s="31">
        <v>2</v>
      </c>
      <c r="E8" s="50">
        <v>4465.8500000000004</v>
      </c>
      <c r="F8" s="51">
        <v>4528.25</v>
      </c>
      <c r="G8" s="51">
        <v>5012.45</v>
      </c>
      <c r="H8" s="8">
        <f t="shared" ref="H8:H11" si="0">AVERAGE(E8:G8)</f>
        <v>4668.8499999999995</v>
      </c>
      <c r="I8" s="39">
        <f t="shared" ref="I8:I11" si="1">SQRT(((SUM((POWER(E8-H8,2)),(POWER(F8-H8,2)),(POWER(G8-H8,2)))/(COLUMNS(E8:G8)-1))))</f>
        <v>299.1975267277453</v>
      </c>
      <c r="J8" s="34">
        <f t="shared" ref="J8:J11" si="2">I8/H8*100</f>
        <v>6.4083773676118394</v>
      </c>
      <c r="K8" s="7">
        <f>((D8/3)*(SUM(E8:G8)))</f>
        <v>9337.6999999999989</v>
      </c>
      <c r="L8" s="6">
        <f>K8/D8</f>
        <v>4668.8499999999995</v>
      </c>
      <c r="M8" s="7">
        <f>ROUNDDOWN(L8,2)</f>
        <v>4668.8500000000004</v>
      </c>
      <c r="N8" s="7">
        <f t="shared" ref="N8:N11" si="3">M8*D8</f>
        <v>9337.7000000000007</v>
      </c>
      <c r="Q8" s="45"/>
      <c r="R8" s="45"/>
      <c r="S8" s="45"/>
      <c r="V8" s="45"/>
      <c r="W8" s="46"/>
      <c r="X8" s="46"/>
    </row>
    <row r="9" spans="1:24" ht="16.5" customHeight="1">
      <c r="A9" s="47">
        <v>2</v>
      </c>
      <c r="B9" s="49" t="s">
        <v>24</v>
      </c>
      <c r="C9" s="30" t="s">
        <v>26</v>
      </c>
      <c r="D9" s="31">
        <v>2</v>
      </c>
      <c r="E9" s="50">
        <v>995.72</v>
      </c>
      <c r="F9" s="51">
        <v>1419.78</v>
      </c>
      <c r="G9" s="51">
        <v>1743.95</v>
      </c>
      <c r="H9" s="8">
        <f t="shared" si="0"/>
        <v>1386.4833333333333</v>
      </c>
      <c r="I9" s="39">
        <f t="shared" si="1"/>
        <v>375.22464502392876</v>
      </c>
      <c r="J9" s="34">
        <f t="shared" si="2"/>
        <v>27.063047640235759</v>
      </c>
      <c r="K9" s="7">
        <f t="shared" ref="K9:K11" si="4">((D9/3)*(SUM(E9:G9)))</f>
        <v>2772.9666666666662</v>
      </c>
      <c r="L9" s="6">
        <f>K9/D9</f>
        <v>1386.4833333333331</v>
      </c>
      <c r="M9" s="7">
        <f t="shared" ref="M9:M11" si="5">ROUNDDOWN(L9,2)</f>
        <v>1386.48</v>
      </c>
      <c r="N9" s="7">
        <f t="shared" si="3"/>
        <v>2772.96</v>
      </c>
      <c r="Q9" s="45"/>
      <c r="R9" s="45"/>
      <c r="S9" s="45"/>
      <c r="V9" s="45"/>
      <c r="W9" s="46"/>
      <c r="X9" s="46"/>
    </row>
    <row r="10" spans="1:24" ht="16.5" customHeight="1">
      <c r="A10" s="47">
        <v>3</v>
      </c>
      <c r="B10" s="49" t="s">
        <v>27</v>
      </c>
      <c r="C10" s="30" t="s">
        <v>26</v>
      </c>
      <c r="D10" s="31">
        <v>1</v>
      </c>
      <c r="E10" s="50">
        <v>1175.94</v>
      </c>
      <c r="F10" s="51">
        <v>1492.34</v>
      </c>
      <c r="G10" s="51">
        <v>1982.75</v>
      </c>
      <c r="H10" s="8">
        <f t="shared" si="0"/>
        <v>1550.3433333333332</v>
      </c>
      <c r="I10" s="39">
        <f t="shared" si="1"/>
        <v>406.52045955072583</v>
      </c>
      <c r="J10" s="34">
        <f t="shared" si="2"/>
        <v>26.221318259658133</v>
      </c>
      <c r="K10" s="7">
        <f t="shared" si="4"/>
        <v>1550.3433333333332</v>
      </c>
      <c r="L10" s="6">
        <f>K10/D10</f>
        <v>1550.3433333333332</v>
      </c>
      <c r="M10" s="7">
        <f t="shared" si="5"/>
        <v>1550.34</v>
      </c>
      <c r="N10" s="7">
        <f t="shared" si="3"/>
        <v>1550.34</v>
      </c>
      <c r="Q10" s="45"/>
      <c r="R10" s="45"/>
      <c r="S10" s="45"/>
      <c r="V10" s="45"/>
      <c r="W10" s="46"/>
      <c r="X10" s="46"/>
    </row>
    <row r="11" spans="1:24" ht="18" customHeight="1">
      <c r="A11" s="47">
        <v>4</v>
      </c>
      <c r="B11" s="49" t="s">
        <v>28</v>
      </c>
      <c r="C11" s="30" t="s">
        <v>26</v>
      </c>
      <c r="D11" s="31">
        <v>1</v>
      </c>
      <c r="E11" s="50">
        <v>1501.78</v>
      </c>
      <c r="F11" s="51">
        <v>2115.46</v>
      </c>
      <c r="G11" s="51">
        <v>2487.36</v>
      </c>
      <c r="H11" s="8">
        <f t="shared" si="0"/>
        <v>2034.8666666666668</v>
      </c>
      <c r="I11" s="39">
        <f t="shared" si="1"/>
        <v>497.70819576668958</v>
      </c>
      <c r="J11" s="34">
        <f t="shared" si="2"/>
        <v>24.459007753170866</v>
      </c>
      <c r="K11" s="7">
        <f t="shared" si="4"/>
        <v>2034.8666666666668</v>
      </c>
      <c r="L11" s="6">
        <f>K11/D11</f>
        <v>2034.8666666666668</v>
      </c>
      <c r="M11" s="7">
        <f t="shared" si="5"/>
        <v>2034.86</v>
      </c>
      <c r="N11" s="7">
        <f t="shared" si="3"/>
        <v>2034.86</v>
      </c>
      <c r="Q11" s="45"/>
      <c r="R11" s="45"/>
      <c r="S11" s="45"/>
      <c r="V11" s="45"/>
      <c r="W11" s="46"/>
      <c r="X11" s="46"/>
    </row>
    <row r="12" spans="1:24" ht="20.25" customHeight="1">
      <c r="A12" s="42">
        <v>5</v>
      </c>
      <c r="B12" s="48" t="s">
        <v>29</v>
      </c>
      <c r="C12" s="30" t="s">
        <v>23</v>
      </c>
      <c r="D12" s="31">
        <v>1</v>
      </c>
      <c r="E12" s="43">
        <v>1827.62</v>
      </c>
      <c r="F12" s="44">
        <v>2753</v>
      </c>
      <c r="G12" s="44">
        <v>3017</v>
      </c>
      <c r="H12" s="8">
        <f t="shared" ref="H12" si="6">AVERAGE(E12:G12)</f>
        <v>2532.54</v>
      </c>
      <c r="I12" s="39">
        <f t="shared" ref="I12" si="7">SQRT(((SUM((POWER(E12-H12,2)),(POWER(F12-H12,2)),(POWER(G12-H12,2)))/(COLUMNS(E12:G12)-1))))</f>
        <v>624.58638697941547</v>
      </c>
      <c r="J12" s="34">
        <f>I12/H12*100</f>
        <v>24.662449042440219</v>
      </c>
      <c r="K12" s="7">
        <f>((D12/3)*(SUM(E12:G12)))</f>
        <v>2532.54</v>
      </c>
      <c r="L12" s="6">
        <f>K12/D12</f>
        <v>2532.54</v>
      </c>
      <c r="M12" s="7">
        <f>ROUNDDOWN(L12,2)</f>
        <v>2532.54</v>
      </c>
      <c r="N12" s="7">
        <f>M12*D12</f>
        <v>2532.54</v>
      </c>
      <c r="Q12" s="40"/>
      <c r="R12" s="40"/>
      <c r="S12" s="40"/>
      <c r="V12" s="40"/>
      <c r="W12" s="41"/>
      <c r="X12" s="41"/>
    </row>
    <row r="13" spans="1:24" s="1" customFormat="1" ht="15" customHeight="1">
      <c r="A13" s="35"/>
      <c r="B13" s="18"/>
      <c r="C13" s="19"/>
      <c r="D13" s="33"/>
      <c r="E13" s="36"/>
      <c r="F13" s="36"/>
      <c r="G13" s="36"/>
      <c r="H13" s="20"/>
      <c r="I13" s="37"/>
      <c r="J13" s="37"/>
      <c r="K13" s="60" t="s">
        <v>10</v>
      </c>
      <c r="L13" s="60"/>
      <c r="M13" s="61"/>
      <c r="N13" s="38">
        <f>SUM(N8:N12)</f>
        <v>18228.400000000001</v>
      </c>
    </row>
    <row r="14" spans="1:24" s="10" customFormat="1" ht="30.75" customHeight="1">
      <c r="A14" s="57" t="s">
        <v>13</v>
      </c>
      <c r="B14" s="58"/>
      <c r="C14" s="58"/>
      <c r="D14" s="58"/>
      <c r="E14" s="58"/>
      <c r="F14" s="58"/>
      <c r="G14" s="58"/>
      <c r="H14" s="28">
        <f>N13</f>
        <v>18228.400000000001</v>
      </c>
      <c r="I14" s="22" t="s">
        <v>9</v>
      </c>
      <c r="J14" s="22"/>
      <c r="K14" s="22"/>
      <c r="L14" s="22"/>
      <c r="M14" s="22"/>
      <c r="N14" s="21"/>
    </row>
    <row r="15" spans="1:24" ht="86.25" customHeight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24" ht="15.75" customHeight="1">
      <c r="A16" s="17"/>
      <c r="B16" s="17"/>
      <c r="C16" s="12"/>
      <c r="D16" s="25"/>
      <c r="E16" s="12"/>
      <c r="F16" s="12"/>
      <c r="G16" s="62"/>
      <c r="H16" s="63"/>
      <c r="I16" s="63"/>
    </row>
    <row r="17" spans="1:8" s="11" customFormat="1" ht="15.75">
      <c r="A17" s="56"/>
      <c r="B17" s="56"/>
      <c r="C17" s="56"/>
      <c r="D17" s="26"/>
      <c r="E17" s="14"/>
      <c r="F17" s="15"/>
      <c r="G17" s="16"/>
    </row>
    <row r="18" spans="1:8" s="11" customFormat="1" ht="15.75">
      <c r="A18" s="13"/>
      <c r="B18" s="13"/>
      <c r="C18" s="13"/>
      <c r="D18" s="26"/>
      <c r="E18" s="14"/>
      <c r="F18" s="15"/>
      <c r="G18" s="16"/>
    </row>
    <row r="19" spans="1:8" s="11" customFormat="1" ht="11.25" customHeight="1">
      <c r="A19" s="13"/>
      <c r="B19" s="13"/>
      <c r="C19" s="13"/>
      <c r="D19" s="26"/>
      <c r="E19" s="14"/>
      <c r="F19" s="15"/>
      <c r="G19" s="16"/>
    </row>
    <row r="20" spans="1:8" ht="19.5" customHeight="1">
      <c r="A20" s="55"/>
      <c r="B20" s="55"/>
      <c r="C20" s="12"/>
      <c r="D20" s="25"/>
      <c r="E20" s="23"/>
      <c r="F20" s="23"/>
      <c r="G20" s="23"/>
      <c r="H20" s="23"/>
    </row>
    <row r="21" spans="1:8" s="11" customFormat="1" ht="5.25" customHeight="1">
      <c r="A21" s="56"/>
      <c r="B21" s="56"/>
      <c r="C21" s="56"/>
      <c r="D21" s="26"/>
      <c r="E21" s="23"/>
      <c r="F21" s="23"/>
      <c r="G21" s="23"/>
      <c r="H21" s="23"/>
    </row>
    <row r="22" spans="1:8" ht="12.75" customHeight="1">
      <c r="D22" s="54"/>
      <c r="E22" s="54"/>
      <c r="F22" s="54"/>
      <c r="G22" s="54"/>
      <c r="H22" s="54"/>
    </row>
    <row r="23" spans="1:8" ht="12.75" customHeight="1">
      <c r="D23" s="54"/>
      <c r="E23" s="54"/>
      <c r="F23" s="54"/>
      <c r="G23" s="54"/>
      <c r="H23" s="54"/>
    </row>
    <row r="24" spans="1:8" ht="12.75" customHeight="1">
      <c r="D24" s="54"/>
      <c r="E24" s="54"/>
      <c r="F24" s="54"/>
      <c r="G24" s="54"/>
      <c r="H24" s="54"/>
    </row>
    <row r="25" spans="1:8" ht="12.75" customHeight="1">
      <c r="D25" s="54"/>
      <c r="E25" s="54"/>
      <c r="F25" s="54"/>
      <c r="G25" s="54"/>
      <c r="H25" s="54"/>
    </row>
    <row r="26" spans="1:8" ht="12.75" customHeight="1">
      <c r="D26" s="54"/>
      <c r="E26" s="54"/>
      <c r="F26" s="54"/>
      <c r="G26" s="54"/>
      <c r="H26" s="54"/>
    </row>
    <row r="27" spans="1:8" ht="38.25" customHeight="1">
      <c r="D27" s="54"/>
      <c r="E27" s="54"/>
      <c r="F27" s="54"/>
      <c r="G27" s="54"/>
      <c r="H27" s="54"/>
    </row>
    <row r="28" spans="1:8" ht="12.75" customHeight="1">
      <c r="E28" s="23"/>
      <c r="F28" s="23"/>
      <c r="G28" s="23"/>
      <c r="H28" s="23"/>
    </row>
    <row r="29" spans="1:8" ht="12.75" customHeight="1">
      <c r="E29" s="23"/>
      <c r="F29" s="23"/>
      <c r="G29" s="23"/>
      <c r="H29" s="23"/>
    </row>
  </sheetData>
  <mergeCells count="22">
    <mergeCell ref="K1:N1"/>
    <mergeCell ref="A3:N3"/>
    <mergeCell ref="A6:A7"/>
    <mergeCell ref="B6:B7"/>
    <mergeCell ref="C6:C7"/>
    <mergeCell ref="D6:D7"/>
    <mergeCell ref="E6:G6"/>
    <mergeCell ref="H6:J6"/>
    <mergeCell ref="F2:K2"/>
    <mergeCell ref="A4:N4"/>
    <mergeCell ref="A5:N5"/>
    <mergeCell ref="K6:N6"/>
    <mergeCell ref="Q7:S7"/>
    <mergeCell ref="V7:X7"/>
    <mergeCell ref="D22:H27"/>
    <mergeCell ref="A20:B20"/>
    <mergeCell ref="A21:C21"/>
    <mergeCell ref="A14:G14"/>
    <mergeCell ref="A15:N15"/>
    <mergeCell ref="A17:C17"/>
    <mergeCell ref="K13:M13"/>
    <mergeCell ref="G16:I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User1</cp:lastModifiedBy>
  <cp:lastPrinted>2026-03-20T09:59:28Z</cp:lastPrinted>
  <dcterms:created xsi:type="dcterms:W3CDTF">2014-01-15T18:15:09Z</dcterms:created>
  <dcterms:modified xsi:type="dcterms:W3CDTF">2026-03-23T00:19:16Z</dcterms:modified>
</cp:coreProperties>
</file>