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6\строительный контроль\июнь\"/>
    </mc:Choice>
  </mc:AlternateContent>
  <bookViews>
    <workbookView xWindow="0" yWindow="0" windowWidth="28800" windowHeight="12435"/>
  </bookViews>
  <sheets>
    <sheet name="Строительство 2025 в работу от " sheetId="1" r:id="rId1"/>
  </sheets>
  <definedNames>
    <definedName name="_xlnm._FilterDatabase" localSheetId="0" hidden="1">'Строительство 2025 в работу от '!$A$1:$BG$518</definedName>
    <definedName name="_xlnm.Print_Titles" localSheetId="0">'Строительство 2025 в работу от '!$11:$11</definedName>
    <definedName name="_xlnm.Print_Area" localSheetId="0">'Строительство 2025 в работу от '!$A$1:$AQ$516</definedName>
  </definedNames>
  <calcPr calcId="181029"/>
</workbook>
</file>

<file path=xl/calcChain.xml><?xml version="1.0" encoding="utf-8"?>
<calcChain xmlns="http://schemas.openxmlformats.org/spreadsheetml/2006/main">
  <c r="AQ498" i="1" l="1"/>
  <c r="AO248" i="1"/>
  <c r="AO140" i="1"/>
  <c r="AP348" i="1"/>
  <c r="AQ348" i="1"/>
  <c r="AQ349" i="1" s="1"/>
  <c r="AP349" i="1"/>
  <c r="AP316" i="1"/>
  <c r="AP307" i="1"/>
  <c r="AP300" i="1"/>
  <c r="AP295" i="1"/>
  <c r="AP285" i="1"/>
  <c r="AP274" i="1"/>
  <c r="AO217" i="1" l="1"/>
  <c r="AP155" i="1" l="1"/>
  <c r="AP140" i="1"/>
  <c r="AP180" i="1"/>
  <c r="AP258" i="1"/>
  <c r="AO211" i="1"/>
  <c r="AO180" i="1"/>
  <c r="AP448" i="1"/>
  <c r="J35" i="1" l="1"/>
  <c r="J36" i="1"/>
  <c r="J37" i="1"/>
  <c r="J38" i="1"/>
  <c r="J39" i="1"/>
  <c r="J40" i="1"/>
  <c r="J41" i="1"/>
  <c r="J42" i="1"/>
  <c r="J43" i="1"/>
  <c r="J44" i="1"/>
  <c r="J45" i="1"/>
  <c r="J46" i="1"/>
  <c r="J47" i="1"/>
  <c r="J34" i="1"/>
  <c r="J33" i="1"/>
  <c r="J32" i="1"/>
  <c r="AO34" i="1" l="1"/>
  <c r="AO32" i="1"/>
  <c r="AO33" i="1"/>
  <c r="AO36" i="1"/>
  <c r="AO37" i="1"/>
  <c r="AO31" i="1"/>
  <c r="AP385" i="1"/>
  <c r="AP415" i="1"/>
  <c r="AP396" i="1"/>
  <c r="AP408" i="1"/>
  <c r="AP423" i="1"/>
  <c r="AP382" i="1"/>
  <c r="AP496" i="1"/>
  <c r="AP493" i="1"/>
  <c r="AP211" i="1"/>
  <c r="AO23" i="1" l="1"/>
  <c r="AN23" i="1"/>
  <c r="K502" i="1" l="1"/>
  <c r="AN355" i="1"/>
  <c r="AO376" i="1"/>
  <c r="AO360" i="1"/>
  <c r="AQ499" i="1"/>
  <c r="AP499" i="1"/>
  <c r="AP501" i="1" s="1"/>
  <c r="AQ490" i="1"/>
  <c r="AQ472" i="1"/>
  <c r="AP390" i="1"/>
  <c r="AQ339" i="1"/>
  <c r="AQ332" i="1"/>
  <c r="AP262" i="1"/>
  <c r="AP184" i="1"/>
  <c r="AP124" i="1"/>
  <c r="AO124" i="1"/>
  <c r="AN124" i="1"/>
  <c r="AN504" i="1" s="1"/>
  <c r="AP502" i="1" l="1"/>
  <c r="AN505" i="1"/>
  <c r="AN506" i="1" l="1"/>
  <c r="AN507" i="1" s="1"/>
  <c r="AN508" i="1" s="1"/>
  <c r="K499" i="1" l="1"/>
  <c r="K496" i="1"/>
  <c r="K493" i="1"/>
  <c r="K448" i="1"/>
  <c r="K423" i="1"/>
  <c r="K415" i="1"/>
  <c r="K408" i="1"/>
  <c r="K396" i="1"/>
  <c r="K390" i="1"/>
  <c r="K385" i="1"/>
  <c r="K376" i="1"/>
  <c r="K360" i="1"/>
  <c r="K355" i="1"/>
  <c r="K349" i="1"/>
  <c r="K339" i="1"/>
  <c r="K332" i="1"/>
  <c r="K316" i="1"/>
  <c r="K307" i="1"/>
  <c r="K300" i="1"/>
  <c r="K295" i="1"/>
  <c r="K285" i="1"/>
  <c r="K274" i="1"/>
  <c r="K262" i="1"/>
  <c r="K258" i="1"/>
  <c r="K252" i="1"/>
  <c r="K217" i="1"/>
  <c r="K211" i="1"/>
  <c r="K184" i="1"/>
  <c r="K155" i="1"/>
  <c r="K124" i="1"/>
  <c r="K490" i="1" l="1"/>
  <c r="K472" i="1"/>
  <c r="K382" i="1"/>
  <c r="K180" i="1"/>
  <c r="K140" i="1"/>
  <c r="K504" i="1" s="1"/>
  <c r="K506" i="1" s="1"/>
  <c r="M504" i="1" l="1"/>
  <c r="N504" i="1"/>
  <c r="O504" i="1"/>
  <c r="P504" i="1"/>
  <c r="Q504" i="1"/>
  <c r="R504" i="1"/>
  <c r="S504" i="1"/>
  <c r="T504" i="1"/>
  <c r="U504" i="1"/>
  <c r="V504" i="1"/>
  <c r="W504" i="1"/>
  <c r="X504" i="1"/>
  <c r="Y504" i="1"/>
  <c r="Z504" i="1"/>
  <c r="AA504" i="1"/>
  <c r="AB504" i="1"/>
  <c r="AC504" i="1"/>
  <c r="AD504" i="1"/>
  <c r="AE504" i="1"/>
  <c r="AF504" i="1"/>
  <c r="AG504" i="1"/>
  <c r="AH504" i="1"/>
  <c r="AI504" i="1"/>
  <c r="AJ504" i="1"/>
  <c r="AK504" i="1"/>
  <c r="AL504" i="1"/>
  <c r="AM504" i="1"/>
  <c r="K507" i="1" l="1"/>
  <c r="K508" i="1" s="1"/>
  <c r="AP248" i="1"/>
  <c r="AP252" i="1"/>
  <c r="AP504" i="1" s="1"/>
  <c r="AO252" i="1"/>
  <c r="AP505" i="1" l="1"/>
  <c r="AP506" i="1" s="1"/>
  <c r="AP507" i="1" s="1"/>
  <c r="AP508" i="1" s="1"/>
  <c r="AO501" i="1"/>
  <c r="AQ501" i="1" l="1"/>
  <c r="AQ502" i="1" s="1"/>
  <c r="AQ504" i="1" s="1"/>
  <c r="AQ505" i="1" s="1"/>
  <c r="AO502" i="1"/>
  <c r="AO504" i="1" s="1"/>
  <c r="AO505" i="1" l="1"/>
  <c r="AR504" i="1"/>
  <c r="AQ506" i="1"/>
  <c r="AQ507" i="1" s="1"/>
  <c r="AQ508" i="1" s="1"/>
  <c r="AO506" i="1" l="1"/>
  <c r="AR505" i="1"/>
  <c r="AO507" i="1" l="1"/>
  <c r="AR506" i="1"/>
  <c r="AR507" i="1" l="1"/>
  <c r="AO508" i="1"/>
  <c r="AR508" i="1" l="1"/>
</calcChain>
</file>

<file path=xl/sharedStrings.xml><?xml version="1.0" encoding="utf-8"?>
<sst xmlns="http://schemas.openxmlformats.org/spreadsheetml/2006/main" count="2735" uniqueCount="1325">
  <si>
    <t>Приложение № 6</t>
  </si>
  <si>
    <t>Утверждено приказом № 841/пр от 23 декабря 2019 г. Минстроя РФ</t>
  </si>
  <si>
    <t>Общежитие Майкопского государственного технологического университета по адресу: г. Майкоп, ул. Жуковского, д. 39</t>
  </si>
  <si>
    <t/>
  </si>
  <si>
    <t>(наименование объекта)</t>
  </si>
  <si>
    <t>№п/п</t>
  </si>
  <si>
    <t>Номер сметы</t>
  </si>
  <si>
    <t>Единица измерения</t>
  </si>
  <si>
    <t>Количество (объем работ)</t>
  </si>
  <si>
    <t>Цена на единицу измерения, без НДС руб.</t>
  </si>
  <si>
    <t>Стоимость всего, руб</t>
  </si>
  <si>
    <t>Страна происхождения оборудования</t>
  </si>
  <si>
    <t>Раздел 1. Подготовка территории строительства</t>
  </si>
  <si>
    <t>1</t>
  </si>
  <si>
    <t>ЛС 01-01-01 Поз.: 1-15</t>
  </si>
  <si>
    <t>Валка деревьев с корчевкой пней и разделкой древесины</t>
  </si>
  <si>
    <t>шт</t>
  </si>
  <si>
    <t>2</t>
  </si>
  <si>
    <t>ЛС 01-01-01 Поз.: 16, 17</t>
  </si>
  <si>
    <t>Погрузка и вывоз мусора</t>
  </si>
  <si>
    <t>т</t>
  </si>
  <si>
    <t>3</t>
  </si>
  <si>
    <t>ЛС 01-01-02 Поз.: 1</t>
  </si>
  <si>
    <t>Демонтаж здания</t>
  </si>
  <si>
    <t>компл</t>
  </si>
  <si>
    <t>4</t>
  </si>
  <si>
    <t>ЛС 01-01-02 Поз.: 2, 3</t>
  </si>
  <si>
    <t>Разборка трубопровода водоснабжения</t>
  </si>
  <si>
    <t>м</t>
  </si>
  <si>
    <t>5</t>
  </si>
  <si>
    <t>ЛС 01-01-02 Поз.: 4</t>
  </si>
  <si>
    <t>Разборка трубопровода газоснабжения</t>
  </si>
  <si>
    <t>6</t>
  </si>
  <si>
    <t>ЛС 01-01-02 Поз.: 5-7</t>
  </si>
  <si>
    <t>Разборка трубопровода тепловой сети</t>
  </si>
  <si>
    <t>7</t>
  </si>
  <si>
    <t>ЛС 01-01-02 Поз.: 8, 9</t>
  </si>
  <si>
    <t>Разборка покрытий</t>
  </si>
  <si>
    <t>м3</t>
  </si>
  <si>
    <t>8</t>
  </si>
  <si>
    <t>ЛС 01-01-02 Поз.: 10-12</t>
  </si>
  <si>
    <t>Земляные работы при демонтаже коммуникаций</t>
  </si>
  <si>
    <t>9</t>
  </si>
  <si>
    <t>ЛС 01-01-02 Поз.: 13-16</t>
  </si>
  <si>
    <t>10</t>
  </si>
  <si>
    <t>ЛС 01-01-03 Поз.: 1-5</t>
  </si>
  <si>
    <t>Компенсационное озеленение (посадка деревьев и кустарников</t>
  </si>
  <si>
    <t>Итого по разделу 1 Подготовка территории строительства</t>
  </si>
  <si>
    <t>Раздел 2. Общестроительные работы</t>
  </si>
  <si>
    <t>11</t>
  </si>
  <si>
    <t>ЛС 02-01-01 Поз.: 1-6</t>
  </si>
  <si>
    <t>Разработка грунта с погрузкой и перевозкой</t>
  </si>
  <si>
    <t>12</t>
  </si>
  <si>
    <t>ЛС 02-01-01 Поз.: 7-9</t>
  </si>
  <si>
    <t>Обратная засыпка</t>
  </si>
  <si>
    <t>13</t>
  </si>
  <si>
    <t>ЛС 02-01-01 Поз.: 10-18</t>
  </si>
  <si>
    <t>Шпунтовое ограждение</t>
  </si>
  <si>
    <t>14</t>
  </si>
  <si>
    <t>ЛС 02-01-01 Поз.: 19-49</t>
  </si>
  <si>
    <t>Устройство монолитной железобетонной фундаментной плиты с гидроизоляцией</t>
  </si>
  <si>
    <t>15</t>
  </si>
  <si>
    <t>ЛС 02-01-01 Поз.: 50-55</t>
  </si>
  <si>
    <t>Устройство стены приямков для опирания решеток перекрытия</t>
  </si>
  <si>
    <t>16</t>
  </si>
  <si>
    <t>ЛС 02-01-01 Поз.: 56-71, 151-175</t>
  </si>
  <si>
    <t>Устройство железобетонных колонн</t>
  </si>
  <si>
    <t>17</t>
  </si>
  <si>
    <t>ЛС 02-01-01 Поз.: 72-91, 176-193</t>
  </si>
  <si>
    <t>Устройство монолитных железобетонных диафрагм</t>
  </si>
  <si>
    <t>18</t>
  </si>
  <si>
    <t>ЛС 02-01-01 Поз.: 92-113</t>
  </si>
  <si>
    <t>Устройство монолитных железобетонных стен</t>
  </si>
  <si>
    <t>19</t>
  </si>
  <si>
    <t>ЛС 02-01-01 Поз.: 114-120, 232-242</t>
  </si>
  <si>
    <t>Устройство монолитных железобетонных лестниц</t>
  </si>
  <si>
    <t>20</t>
  </si>
  <si>
    <t>ЛС 02-01-01 Поз.: 121-130</t>
  </si>
  <si>
    <t>Вертикальная гидроизоляция стен</t>
  </si>
  <si>
    <t>21</t>
  </si>
  <si>
    <t>ЛС 02-01-01 Поз.: 131-150, 194-213</t>
  </si>
  <si>
    <t>Устройство монолитных железобетонных плит перекрытий</t>
  </si>
  <si>
    <t>22</t>
  </si>
  <si>
    <t>ЛС 02-01-01 Поз.: 214-231</t>
  </si>
  <si>
    <t>Устройство монолитных железобетонных балок</t>
  </si>
  <si>
    <t>23</t>
  </si>
  <si>
    <t>ЛС 02-01-01 Поз.: 243-249</t>
  </si>
  <si>
    <t>Кладка стен из  керамзитобетонных блоков</t>
  </si>
  <si>
    <t>24</t>
  </si>
  <si>
    <t>ЛС 02-01-01 Поз.: 250-254</t>
  </si>
  <si>
    <t>Устройство изоляции контрукций</t>
  </si>
  <si>
    <t>25</t>
  </si>
  <si>
    <t>ЛС 02-01-01 Поз.: 255</t>
  </si>
  <si>
    <t>Устройство герметизации горизонтальных и вертикальных стыков</t>
  </si>
  <si>
    <t>26</t>
  </si>
  <si>
    <t>ЛС 02-01-01 Поз.: 256-262</t>
  </si>
  <si>
    <t>Устройство изоляции контруккций: наружные стены монолитные</t>
  </si>
  <si>
    <t>27</t>
  </si>
  <si>
    <t>ЛС 02-01-01 Поз.: 263-265</t>
  </si>
  <si>
    <t>Устройство перегородок из гипсокартонных листов</t>
  </si>
  <si>
    <t>28</t>
  </si>
  <si>
    <t>ЛС 02-01-01 Поз.: 266-275, 345-350</t>
  </si>
  <si>
    <t>Обшивка инженерных коммуникаций листами ГСП по металлическому каркасу</t>
  </si>
  <si>
    <t>29</t>
  </si>
  <si>
    <t>ЛС 02-01-01 Поз.: 276, 277</t>
  </si>
  <si>
    <t>Устройство сантехнических перегородок</t>
  </si>
  <si>
    <t>30</t>
  </si>
  <si>
    <t>ЛС 02-01-01 Поз.: 278-283, 289-291, 297-302, 311-313</t>
  </si>
  <si>
    <t>Кладка перегородок из кирпича</t>
  </si>
  <si>
    <t>31</t>
  </si>
  <si>
    <t>ЛС 02-01-01 Поз.: 284-288, 303-310</t>
  </si>
  <si>
    <t>Кладка стен кирпичных</t>
  </si>
  <si>
    <t>32</t>
  </si>
  <si>
    <t>ЛС 02-01-01 Поз.: 292-296, 314-318</t>
  </si>
  <si>
    <t>Усиление кирпичных стен и перегородок с изоляцией</t>
  </si>
  <si>
    <t>33</t>
  </si>
  <si>
    <t>ЛС 02-01-01 Поз.: 319-344</t>
  </si>
  <si>
    <t>Кирпичная кладка вентиляционных каналов с армированием и изоляцией</t>
  </si>
  <si>
    <t>34</t>
  </si>
  <si>
    <t>ЛС 02-01-01 Поз.: 351-355</t>
  </si>
  <si>
    <t>Монтаж перемычек с АКЗ</t>
  </si>
  <si>
    <t>35</t>
  </si>
  <si>
    <t>ЛС 02-01-01 Поз.: 356-374, 427-437</t>
  </si>
  <si>
    <t>Устройство кровли (тип А- проектное решение) с перепадами</t>
  </si>
  <si>
    <t>36</t>
  </si>
  <si>
    <t>ЛС 02-01-01 Поз.: 375-391</t>
  </si>
  <si>
    <t>Устройство кровли (тип Б- проектное решение)</t>
  </si>
  <si>
    <t>37</t>
  </si>
  <si>
    <t>ЛС 02-01-01 Поз.: 392-408</t>
  </si>
  <si>
    <t>Устройство кровли (тип В- проектное решение)</t>
  </si>
  <si>
    <t>38</t>
  </si>
  <si>
    <t>ЛС 02-01-01 Поз.: 409-417, 425, 426</t>
  </si>
  <si>
    <t>Устройство наружной водосточной системы (тип В)</t>
  </si>
  <si>
    <t>39</t>
  </si>
  <si>
    <t>ЛС 02-01-01 Поз.: 418-424</t>
  </si>
  <si>
    <t>Устройство сетчатого ограждения кровли</t>
  </si>
  <si>
    <t>40</t>
  </si>
  <si>
    <t>ЛС 02-01-01 Поз.: 438-450</t>
  </si>
  <si>
    <t>Устройство парапетов по кровле</t>
  </si>
  <si>
    <t>41</t>
  </si>
  <si>
    <t>ЛС 02-01-01 Поз.: 451-469</t>
  </si>
  <si>
    <t>Монтаж ограждений парапета, стремянок, рамы под оборудование с АКЗ</t>
  </si>
  <si>
    <t>42</t>
  </si>
  <si>
    <t>ЛС 02-01-01 Поз.: 470-504</t>
  </si>
  <si>
    <t>Устройство монолитных железобетонных конструкций вентшахт ВШ-2-ВШ-13, ВШ-17-ВШ-23,ВШ-29,  ВШ-24, ВШ-25</t>
  </si>
  <si>
    <t>43</t>
  </si>
  <si>
    <t>ЛС 02-01-01 Поз.: 505-523</t>
  </si>
  <si>
    <t>Устройство вентшахт ВШ-14 - ВШ-16</t>
  </si>
  <si>
    <t>44</t>
  </si>
  <si>
    <t>ЛС 02-01-01 Поз.: 524-550</t>
  </si>
  <si>
    <t>Устройство вентшахт ВШ-26 - ВШ-28</t>
  </si>
  <si>
    <t>45</t>
  </si>
  <si>
    <t>ЛС 02-01-01 Поз.: 551-561, 578-581</t>
  </si>
  <si>
    <t>Установка оконных блоков из ПВХ профилей</t>
  </si>
  <si>
    <t>46</t>
  </si>
  <si>
    <t>ЛС 02-01-01 Поз.: 562-577</t>
  </si>
  <si>
    <t>Монтаж витражей</t>
  </si>
  <si>
    <t>47</t>
  </si>
  <si>
    <t>ЛС 02-01-01 Поз.: 582-589, 613-624</t>
  </si>
  <si>
    <t>Установка блоков из ПВХ в дверных проемах</t>
  </si>
  <si>
    <t>48</t>
  </si>
  <si>
    <t>ЛС 02-01-01 Поз.: 590-595, 608-612, 631-633</t>
  </si>
  <si>
    <t>Установка металлических дверных блоков</t>
  </si>
  <si>
    <t>49</t>
  </si>
  <si>
    <t>ЛС 02-01-01 Поз.: 596-607, 634-643</t>
  </si>
  <si>
    <t>Установка противопожарных дверей</t>
  </si>
  <si>
    <t>50</t>
  </si>
  <si>
    <t>ЛС 02-01-01 Поз.: 625-630</t>
  </si>
  <si>
    <t>Установка дверей деревянных</t>
  </si>
  <si>
    <t>51</t>
  </si>
  <si>
    <t>ЛС 02-01-01 Поз.: 644-657</t>
  </si>
  <si>
    <t>Устройство полов по типу 1 (проектное решение)</t>
  </si>
  <si>
    <t>52</t>
  </si>
  <si>
    <t>ЛС 02-01-01 Поз.: 658-668</t>
  </si>
  <si>
    <t>Устройство полов по типу 1а (проектное решение)</t>
  </si>
  <si>
    <t>53</t>
  </si>
  <si>
    <t>ЛС 02-01-01 Поз.: 669-673</t>
  </si>
  <si>
    <t>Устройство полов по типу 1б (проектное решение)</t>
  </si>
  <si>
    <t>54</t>
  </si>
  <si>
    <t>ЛС 02-01-01 Поз.: 674-687</t>
  </si>
  <si>
    <t>Устройство полов по типу 2 (проектное решение)</t>
  </si>
  <si>
    <t>55</t>
  </si>
  <si>
    <t>ЛС 02-01-01 Поз.: 688-699</t>
  </si>
  <si>
    <t>Устройство полов по типу 3 (проектное решение)</t>
  </si>
  <si>
    <t>56</t>
  </si>
  <si>
    <t>ЛС 02-01-01 Поз.: 700, 701</t>
  </si>
  <si>
    <t>Устройство полов по типу 3а (проектное решение)</t>
  </si>
  <si>
    <t>57</t>
  </si>
  <si>
    <t>ЛС 02-01-01 Поз.: 702-713</t>
  </si>
  <si>
    <t>Устройство полов по типу 4 (проектное решение)</t>
  </si>
  <si>
    <t>58</t>
  </si>
  <si>
    <t>ЛС 02-01-01 Поз.: 714-724</t>
  </si>
  <si>
    <t>Устройство полов по типу 5 (проектное решение)</t>
  </si>
  <si>
    <t>59</t>
  </si>
  <si>
    <t>ЛС 02-01-01 Поз.: 725-754</t>
  </si>
  <si>
    <t>Устройство полов по типу 6 и 6*(проектное решение)</t>
  </si>
  <si>
    <t>60</t>
  </si>
  <si>
    <t>ЛС 02-01-01 Поз.: 755-766</t>
  </si>
  <si>
    <t>Устройство полов по типу 7 (проектное решение)</t>
  </si>
  <si>
    <t>61</t>
  </si>
  <si>
    <t>ЛС 02-01-01 Поз.: 767-802</t>
  </si>
  <si>
    <t>Устройство полов по типу 8,9,10 (проектное решение)</t>
  </si>
  <si>
    <t>62</t>
  </si>
  <si>
    <t>ЛС 02-01-01 Поз.: 803-814</t>
  </si>
  <si>
    <t>Устройство полов по типу 11 (проектное решение)</t>
  </si>
  <si>
    <t>63</t>
  </si>
  <si>
    <t>ЛС 02-01-01 Поз.: 815-819</t>
  </si>
  <si>
    <t>Устройство полов по типу 12 (проектное решение)</t>
  </si>
  <si>
    <t>64</t>
  </si>
  <si>
    <t>ЛС 02-01-01 Поз.: 820</t>
  </si>
  <si>
    <t>Устройство полов по типу 13 (проектное решение)</t>
  </si>
  <si>
    <t>65</t>
  </si>
  <si>
    <t>ЛС 02-01-01 Поз.: 821-824</t>
  </si>
  <si>
    <t>Устройство плинтусов из плиток керамических</t>
  </si>
  <si>
    <t>66</t>
  </si>
  <si>
    <t>ЛС 02-01-01 Поз.: 825, 826</t>
  </si>
  <si>
    <t>Устройство плинтусов поливинилхлоридных</t>
  </si>
  <si>
    <t>67</t>
  </si>
  <si>
    <t>ЛС 02-01-01 Поз.: 827-838</t>
  </si>
  <si>
    <t>Устройство полов в приямках лифтов</t>
  </si>
  <si>
    <t>68</t>
  </si>
  <si>
    <t>ЛС 02-01-01 Поз.: 839-841, 845-849, 857-859</t>
  </si>
  <si>
    <t>Сплошное выравнивание  из сухих растворных смесей толщиной до 10 мм: потолков</t>
  </si>
  <si>
    <t>69</t>
  </si>
  <si>
    <t>ЛС 02-01-01 Поз.: 842-844, 850-852, 860-862, 876, 877, 885-887, 893-895, 905-907, 911-913</t>
  </si>
  <si>
    <t>Окраска водно-дисперсионными акриловыми составами потолков</t>
  </si>
  <si>
    <t>70</t>
  </si>
  <si>
    <t>ЛС 02-01-01 Поз.: 853, 854, 867, 868, 888, 889, 900, 901, 914, 915</t>
  </si>
  <si>
    <t>Устройство потолков: плитно-ячеистых по каркасу из оцинкованного профиля</t>
  </si>
  <si>
    <t>71</t>
  </si>
  <si>
    <t>ЛС 02-01-01 Поз.: 855, 856</t>
  </si>
  <si>
    <t>Устройство потолков: реечных алюминиевых</t>
  </si>
  <si>
    <t>72</t>
  </si>
  <si>
    <t>ЛС 02-01-01 Поз.: 863-866, 869-872, 878-881, 896-899</t>
  </si>
  <si>
    <t>Теплоизоляция  и пароизоляция поверхностей потолка</t>
  </si>
  <si>
    <t>73</t>
  </si>
  <si>
    <t>ЛС 02-01-01 Поз.: 873-875, 882-884, 902-904</t>
  </si>
  <si>
    <t>Устройство подвесных потолков из гипсокартонных листов (ГКЛ): одноуровневых</t>
  </si>
  <si>
    <t>74</t>
  </si>
  <si>
    <t>ЛС 02-01-01 Поз.: 890-892</t>
  </si>
  <si>
    <t>Устройство подвесных потолков из гипсокартонных листов (ГКЛ): двухуровневых</t>
  </si>
  <si>
    <t>75</t>
  </si>
  <si>
    <t>ЛС 02-01-01 Поз.: 908-910</t>
  </si>
  <si>
    <t>Теплоизоляция  поверхностей потолка и штукатурка по сетке</t>
  </si>
  <si>
    <t>76</t>
  </si>
  <si>
    <t>ЛС 02-01-01 Поз.: 916-918, 934-936, 964-966, 981-983, 995-997, 1006-1008, 1035-1037, 1052-1054, 1074-1076</t>
  </si>
  <si>
    <t>Сплошное выравнивание виз сухих растворных смесей толщиной до 10 мм: стен</t>
  </si>
  <si>
    <t>77</t>
  </si>
  <si>
    <t>ЛС 02-01-01 Поз.: 919-922, 937-940, 967-970, 984-987, 998-1001, 1009-1012, 1038-1043, 1055-1058, 1077-1080</t>
  </si>
  <si>
    <t>Сплошное выравнивание виз сухих растворных смесей толщиной до 20 мм: стен</t>
  </si>
  <si>
    <t>78</t>
  </si>
  <si>
    <t>ЛС 02-01-01 Поз.: 923-925, 988-990, 1067-1070, 1099-1101</t>
  </si>
  <si>
    <t>Отделка стен декоративной штукатуркой</t>
  </si>
  <si>
    <t>79</t>
  </si>
  <si>
    <t>ЛС 02-01-01 Поз.: 926-928, 941-943, 971-973, 991-994, 1002-1005, 1013-1015, 1022, 1059-1061, 1071-1073, 1102-1104</t>
  </si>
  <si>
    <t>Окраска водно-дисперсионными акриловыми составами стен</t>
  </si>
  <si>
    <t>80</t>
  </si>
  <si>
    <t>ЛС 02-01-01 Поз.: 929-933, 978-980, 1020, 1021, 1033, 1034, 1048-1051, 1062-1066</t>
  </si>
  <si>
    <t>Облицовка стен по одинарному металлическому каркасу  листами</t>
  </si>
  <si>
    <t>81</t>
  </si>
  <si>
    <t>ЛС 02-01-01 Поз.: 944-949, 1023-1028, 1081, 1091-1098</t>
  </si>
  <si>
    <t>Штукатурка цементным раствором  стен</t>
  </si>
  <si>
    <t>82</t>
  </si>
  <si>
    <t>ЛС 02-01-01 Поз.: 950-953, 1029-1032, 1044-1047</t>
  </si>
  <si>
    <t>Облицовка стен керамической плиткой</t>
  </si>
  <si>
    <t>83</t>
  </si>
  <si>
    <t>ЛС 02-01-01 Поз.: 954-963</t>
  </si>
  <si>
    <t>Отделка стен по Типу 4а (проектное решение)</t>
  </si>
  <si>
    <t>84</t>
  </si>
  <si>
    <t>ЛС 02-01-01 Поз.: 974-977, 1016-1019</t>
  </si>
  <si>
    <t>Теплоизоляция  и пароизоляция поверхностей стен</t>
  </si>
  <si>
    <t>85</t>
  </si>
  <si>
    <t>ЛС 02-01-01 Поз.: 1082-1090</t>
  </si>
  <si>
    <t>Отделка стен по Типу 6 и 6а (проектное решение)</t>
  </si>
  <si>
    <t>86</t>
  </si>
  <si>
    <t>ЛС 02-01-01 Поз.: 1105-1108</t>
  </si>
  <si>
    <t>87</t>
  </si>
  <si>
    <t>ЛС 02-01-01 Поз.: 1109-1111, 1124, 1125</t>
  </si>
  <si>
    <t>Устройство мелких покрытий (брандмауэры, парапеты, свесы и т.п.)</t>
  </si>
  <si>
    <t>88</t>
  </si>
  <si>
    <t>ЛС 02-01-01 Поз.: 1112-1123</t>
  </si>
  <si>
    <t>Облицовка строительной конструкции лицевым кирпичом</t>
  </si>
  <si>
    <t>89</t>
  </si>
  <si>
    <t>ЛС 02-01-01 Поз.: 1126-1129</t>
  </si>
  <si>
    <t>Облицовка конструкций композитными панелями на подсистеме</t>
  </si>
  <si>
    <t>90</t>
  </si>
  <si>
    <t>ЛС 02-01-01 Поз.: 1130-1132</t>
  </si>
  <si>
    <t>Облицовка конструкций натуральным камнем</t>
  </si>
  <si>
    <t>91</t>
  </si>
  <si>
    <t>ЛС 02-01-01 Поз.: 1133-1137</t>
  </si>
  <si>
    <t>Подшивка наружного потолка сайдингом</t>
  </si>
  <si>
    <t>92</t>
  </si>
  <si>
    <t>ЛС 02-01-01 Поз.: 1138-1155</t>
  </si>
  <si>
    <t>Устройство конструктивных решений по типу К и И  (узел 22, 21)</t>
  </si>
  <si>
    <t>93</t>
  </si>
  <si>
    <t>ЛС 02-01-01 Поз.: 1156-1159</t>
  </si>
  <si>
    <t>Устройство металлического каркаса декоративного элемента фасада (фрагмент №4)</t>
  </si>
  <si>
    <t>94</t>
  </si>
  <si>
    <t>ЛС 02-01-01 Поз.: 1160-1174</t>
  </si>
  <si>
    <t>Облицовка колонн и стен (монолитных и кирпичных) главного входа здания (узлы 9-11, 22,24)</t>
  </si>
  <si>
    <t>95</t>
  </si>
  <si>
    <t>ЛС 02-01-01 Поз.: 1175-1203</t>
  </si>
  <si>
    <t>Устройство крылец №1-7, пандусы 1,2</t>
  </si>
  <si>
    <t>96</t>
  </si>
  <si>
    <t>ЛС 02-01-01 Поз.: 1204, 1205</t>
  </si>
  <si>
    <t>Устройство металлических ограждений</t>
  </si>
  <si>
    <t>97</t>
  </si>
  <si>
    <t>ЛС 02-01-01 Поз.: 1206-1237</t>
  </si>
  <si>
    <t>Устройство козырьков 1-6</t>
  </si>
  <si>
    <t>98</t>
  </si>
  <si>
    <t>ЛС 02-01-01 Поз.: 1238-1254</t>
  </si>
  <si>
    <t>Устройство водосточной системы</t>
  </si>
  <si>
    <t>99</t>
  </si>
  <si>
    <t>ЛС 02-01-01 Поз.: 1255-1263</t>
  </si>
  <si>
    <t>Устройство приямков ОВ, ВК</t>
  </si>
  <si>
    <t>100</t>
  </si>
  <si>
    <t>ЛС 02-01-01 Поз.: 1264-1270</t>
  </si>
  <si>
    <t>Устройство фундаментов под оборудование на отм. -3,300</t>
  </si>
  <si>
    <t>101</t>
  </si>
  <si>
    <t>ЛС 02-01-01 Поз.: 1271-1273</t>
  </si>
  <si>
    <t>Устройство металлических ограждений Лм1-Лм4 с АКЗ</t>
  </si>
  <si>
    <t>102</t>
  </si>
  <si>
    <t>ЛС 02-01-01 Поз.: 1274-1306</t>
  </si>
  <si>
    <t>Устройство воздухозаборной шахты ВШ-1</t>
  </si>
  <si>
    <t>103</t>
  </si>
  <si>
    <t>ЛС 02-01-01 Поз.: 1307-1317</t>
  </si>
  <si>
    <t>Устройство покрытий из плиток поливинилхлоридных: тактильных</t>
  </si>
  <si>
    <t>104</t>
  </si>
  <si>
    <t>ЛС 02-01-01 Поз.: 1318, 1319</t>
  </si>
  <si>
    <t>Облицовка ступеней тактильными накладками</t>
  </si>
  <si>
    <t>105</t>
  </si>
  <si>
    <t>ЛС 02-01-01 Поз.: 1320-1325</t>
  </si>
  <si>
    <t>Оклейка поверхностей опознавательными элементами</t>
  </si>
  <si>
    <t>106</t>
  </si>
  <si>
    <t>ЛС 02-01-01 Поз.: 1326, 1327</t>
  </si>
  <si>
    <t>Установка тактильной кнопки вызова помощи</t>
  </si>
  <si>
    <t>107</t>
  </si>
  <si>
    <t>ЛС 02-01-01 Поз.: 1328-1331</t>
  </si>
  <si>
    <t>Установка поручней для инвалидов</t>
  </si>
  <si>
    <t>108</t>
  </si>
  <si>
    <t>ЛС 02-01-01 Поз.: 1332</t>
  </si>
  <si>
    <t>Эксплуатация грузопассажирских подъемников  на первые 9 этажей</t>
  </si>
  <si>
    <t>Итого по разделу 2 Общестроительные работы</t>
  </si>
  <si>
    <t>Раздел 3. Внутреннее водоснабжение</t>
  </si>
  <si>
    <t>109</t>
  </si>
  <si>
    <t>ЛС 02-01-02 Поз.: 1, 3</t>
  </si>
  <si>
    <t>Монтаж хозяйственно-питьевой установки повышения давления</t>
  </si>
  <si>
    <t>110</t>
  </si>
  <si>
    <t>ЛС 02-01-02 Поз.: 2</t>
  </si>
  <si>
    <t>Хозяйственно-питьевая установка повышения давления Q=4,07 л/с,  Н=22,95 м, N (P2) =1,1кВт (1мот.) Hudro Multi-E 3 CRE5-4 U1 A-A-A-A (2-раб; 1-рез.)</t>
  </si>
  <si>
    <t>111</t>
  </si>
  <si>
    <t>ЛС 02-01-02 Поз.: 4, 5, 16-19, 22, 28-30, 45-47</t>
  </si>
  <si>
    <t>Прокладка трубопроводов из стальных водогазопроводных оцинкованных труб диаметром: 100 мм</t>
  </si>
  <si>
    <t>112</t>
  </si>
  <si>
    <t>ЛС 02-01-02 Поз.: 6-15, 20, 21, 275, 276, 279, 290, 300, 301, 304</t>
  </si>
  <si>
    <t>Прокладка трубопроводов из стальных водогазопроводных оцинкованных труб диаметром: 80 мм</t>
  </si>
  <si>
    <t>113</t>
  </si>
  <si>
    <t>ЛС 02-01-02 Поз.: 277, 278, 280-289, 291-293, 302, 303, 305-314</t>
  </si>
  <si>
    <t>Прокладка трубопроводов из стальных водогазопроводных оцинкованных труб диаметром: 50 мм</t>
  </si>
  <si>
    <t>114</t>
  </si>
  <si>
    <t>ЛС 02-01-02 Поз.: 23-27, 108-120, 210-225, 262-271</t>
  </si>
  <si>
    <t>Изоляция трубопроводов</t>
  </si>
  <si>
    <t>115</t>
  </si>
  <si>
    <t>ЛС 02-01-02 Поз.: 31-44, 48-107, 121-123, 139-209, 226-261</t>
  </si>
  <si>
    <t>Прокладка трубопроводов водоснабжения из напорных полиэтиленовых труб</t>
  </si>
  <si>
    <t>116</t>
  </si>
  <si>
    <t>ЛС 02-01-02 Поз.: 124-134</t>
  </si>
  <si>
    <t>Установка водомерных узлов</t>
  </si>
  <si>
    <t>117</t>
  </si>
  <si>
    <t>ЛС 02-01-02 Поз.: 135-138</t>
  </si>
  <si>
    <t>Установка полотенцесушителей</t>
  </si>
  <si>
    <t>118</t>
  </si>
  <si>
    <t>ЛС 02-01-02 Поз.: 272, 274</t>
  </si>
  <si>
    <t>Монтаж установки пожаротушения</t>
  </si>
  <si>
    <t>119</t>
  </si>
  <si>
    <t>ЛС 02-01-02 Поз.: 273</t>
  </si>
  <si>
    <t>Установка пожаротушения   Q=2,6л/с, Н=19,52 м, N (Р2) =1,1кВт (1мот.) с прибором управления Control MX Hydro MX-V 1/1 CR10-3 (99788973) (1-раб; 1-рез.)</t>
  </si>
  <si>
    <t>120</t>
  </si>
  <si>
    <t>ЛС 02-01-02 Поз.: 294-296</t>
  </si>
  <si>
    <t>Установка кранов пожарных с датчиками</t>
  </si>
  <si>
    <t>121</t>
  </si>
  <si>
    <t>ЛС 02-01-02 Поз.: 297-299</t>
  </si>
  <si>
    <t>Монтаж пожарных шкафов с огнетушителями</t>
  </si>
  <si>
    <t>122</t>
  </si>
  <si>
    <t>ЛС 02-01-02 Поз.: 315-320</t>
  </si>
  <si>
    <t>Установка спускнового вентиля</t>
  </si>
  <si>
    <t>Итого по разделу 3 Внутреннее водоснабжение</t>
  </si>
  <si>
    <t>Раздел 4. Внутреннее водоотведение</t>
  </si>
  <si>
    <t>123</t>
  </si>
  <si>
    <t>ЛС 02-01-03 Поз.: 1-8</t>
  </si>
  <si>
    <t>Установка умывальников</t>
  </si>
  <si>
    <t>124</t>
  </si>
  <si>
    <t>ЛС 02-01-03 Поз.: 9-18, 32-39</t>
  </si>
  <si>
    <t>Установка унитазов</t>
  </si>
  <si>
    <t>125</t>
  </si>
  <si>
    <t>ЛС 02-01-03 Поз.: 19, 20</t>
  </si>
  <si>
    <t>Установка моек</t>
  </si>
  <si>
    <t>126</t>
  </si>
  <si>
    <t>ЛС 02-01-03 Поз.: 21-26, 42-45</t>
  </si>
  <si>
    <t>Установка поддонов душевых</t>
  </si>
  <si>
    <t>127</t>
  </si>
  <si>
    <t>ЛС 02-01-03 Поз.: 27-31</t>
  </si>
  <si>
    <t>Установка раковин со смесителями</t>
  </si>
  <si>
    <t>128</t>
  </si>
  <si>
    <t>ЛС 02-01-03 Поз.: 40, 41</t>
  </si>
  <si>
    <t>Установка поручней</t>
  </si>
  <si>
    <t>129</t>
  </si>
  <si>
    <t>ЛС 02-01-03 Поз.: 46-50</t>
  </si>
  <si>
    <t>Установка биде</t>
  </si>
  <si>
    <t>130</t>
  </si>
  <si>
    <t>ЛС 02-01-03 Поз.: 51-57, 97-101</t>
  </si>
  <si>
    <t>Установка трапов</t>
  </si>
  <si>
    <t>131</t>
  </si>
  <si>
    <t>ЛС 02-01-03 Поз.: 58-77, 81-96, 107-116, 124-132, 138-145</t>
  </si>
  <si>
    <t>Прокладка трубопроводов  из полиэтиленовых труб  диаметром: 110 мм и 50 мм</t>
  </si>
  <si>
    <t>132</t>
  </si>
  <si>
    <t>ЛС 02-01-03 Поз.: 78-80, 102-104, 117, 118</t>
  </si>
  <si>
    <t>133</t>
  </si>
  <si>
    <t>ЛС 02-01-03 Поз.: 105, 106</t>
  </si>
  <si>
    <t>Установка воронок водосточных</t>
  </si>
  <si>
    <t>134</t>
  </si>
  <si>
    <t>ЛС 02-01-03 Поз.: 119-123</t>
  </si>
  <si>
    <t>Монтаж погружного дренажного насоса с блоком управления</t>
  </si>
  <si>
    <t>135</t>
  </si>
  <si>
    <t>ЛС 02-01-03 Поз.: 133-137</t>
  </si>
  <si>
    <t>Монтаж насосной установки</t>
  </si>
  <si>
    <t>Итого по разделу 4 Внутреннее водоотведение</t>
  </si>
  <si>
    <t>Раздел 5. Вентиляция</t>
  </si>
  <si>
    <t>136</t>
  </si>
  <si>
    <t>ЛС 02-01-04 Поз.: 1-32, 129, 130</t>
  </si>
  <si>
    <t>Установка приточных и вытяжных установок</t>
  </si>
  <si>
    <t>137</t>
  </si>
  <si>
    <t>ЛС 02-01-04 Поз.: 33-39</t>
  </si>
  <si>
    <t>Установка вентиляторов</t>
  </si>
  <si>
    <t>138</t>
  </si>
  <si>
    <t>ЛС 02-01-04 Поз.: 40, 41</t>
  </si>
  <si>
    <t>Установка двери стальной для вентиляционных камер</t>
  </si>
  <si>
    <t>139</t>
  </si>
  <si>
    <t>ЛС 02-01-04 Поз.: 42-55</t>
  </si>
  <si>
    <t>Прокладка воздуховодов класса А</t>
  </si>
  <si>
    <t>140</t>
  </si>
  <si>
    <t>ЛС 02-01-04 Поз.: 56-65, 162-171</t>
  </si>
  <si>
    <t>Прокладка воздуховодов класса В (0,8 мм)</t>
  </si>
  <si>
    <t>141</t>
  </si>
  <si>
    <t>ЛС 02-01-04 Поз.: 66-73</t>
  </si>
  <si>
    <t>Прокладка гибких воздуховодов</t>
  </si>
  <si>
    <t>142</t>
  </si>
  <si>
    <t>ЛС 02-01-04 Поз.: 74-87</t>
  </si>
  <si>
    <t>Установка решеток вентиляционных</t>
  </si>
  <si>
    <t>143</t>
  </si>
  <si>
    <t>ЛС 02-01-04 Поз.: 88-92</t>
  </si>
  <si>
    <t>Установка диффузоров</t>
  </si>
  <si>
    <t>144</t>
  </si>
  <si>
    <t>ЛС 02-01-04 Поз.: 93, 94</t>
  </si>
  <si>
    <t>Установка воздухораспределителей</t>
  </si>
  <si>
    <t>145</t>
  </si>
  <si>
    <t>ЛС 02-01-04 Поз.: 95-111, 172-189</t>
  </si>
  <si>
    <t>Установка клапанов противопожарных</t>
  </si>
  <si>
    <t>146</t>
  </si>
  <si>
    <t>ЛС 02-01-04 Поз.: 112-115</t>
  </si>
  <si>
    <t>Изоляция воздуховодов</t>
  </si>
  <si>
    <t>147</t>
  </si>
  <si>
    <t>ЛС 02-01-04 Поз.: 116-119, 190-194</t>
  </si>
  <si>
    <t>Огнезащитное покрытие воздуховодов</t>
  </si>
  <si>
    <t>148</t>
  </si>
  <si>
    <t>ЛС 02-01-04 Поз.: 120, 131, 133, 135, 137, 138</t>
  </si>
  <si>
    <t>Установка вентиляторов крышных</t>
  </si>
  <si>
    <t>149</t>
  </si>
  <si>
    <t>ЛС 02-01-04 Поз.: 121</t>
  </si>
  <si>
    <t>ВД1 Крышный  вентилятор,  N=7,5 кВт, n=1440 об/мин, U=380В VDNV DU 400-71A-7,5x15</t>
  </si>
  <si>
    <t>150</t>
  </si>
  <si>
    <t>ЛС 02-01-04 Поз.: 132</t>
  </si>
  <si>
    <t>ПД4 Крышный  вентилятор,  N=1,1 кВт, n=2800 об/мин, U=380В VOР 40-1,1x30</t>
  </si>
  <si>
    <t>151</t>
  </si>
  <si>
    <t>ЛС 02-01-04 Поз.: 134</t>
  </si>
  <si>
    <t>ПД5 Крышный  вентилятор,  N=2,2 кВт, n=2860 об/мин, U=380В VOР 45-2,2x30</t>
  </si>
  <si>
    <t>152</t>
  </si>
  <si>
    <t>ЛС 02-01-04 Поз.: 136</t>
  </si>
  <si>
    <t>ПД7 Крышный вентилятор, N=1,5 кВт, n=2880 об/мин, U=380В VOР 50-1,5x30</t>
  </si>
  <si>
    <t>153</t>
  </si>
  <si>
    <t>ЛС 02-01-04 Поз.: 122</t>
  </si>
  <si>
    <t>Установка вентиляторов радиальных</t>
  </si>
  <si>
    <t>154</t>
  </si>
  <si>
    <t>ЛС 02-01-04 Поз.: 123</t>
  </si>
  <si>
    <t>ВД2 Радиальный вентилятор, N=5,5 кВт, n=1430 об/мин, U=380В VTR-DU-400-63B-5,5x15-R0</t>
  </si>
  <si>
    <t>155</t>
  </si>
  <si>
    <t>ЛС 02-01-04 Поз.: 124-128, 139, 140</t>
  </si>
  <si>
    <t>Установка вентиляторов осевых</t>
  </si>
  <si>
    <t>156</t>
  </si>
  <si>
    <t>ЛС 02-01-04 Поз.: 141-149</t>
  </si>
  <si>
    <t>Монтаж щита управления вентилятором</t>
  </si>
  <si>
    <t>157</t>
  </si>
  <si>
    <t>ЛС 02-01-04 Поз.: 150-157</t>
  </si>
  <si>
    <t>Монтаж стаканов монтажных</t>
  </si>
  <si>
    <t>158</t>
  </si>
  <si>
    <t>ЛС 02-01-04 Поз.: 158-161</t>
  </si>
  <si>
    <t>Прокладка воздуховодов класса В (1 мм)</t>
  </si>
  <si>
    <t>Итого по разделу 5 Вентиляция</t>
  </si>
  <si>
    <t>Раздел 6. Кондиционирование</t>
  </si>
  <si>
    <t>159</t>
  </si>
  <si>
    <t>ЛС 02-01-05 Поз.: 1-17</t>
  </si>
  <si>
    <t>Установка сплит-систем</t>
  </si>
  <si>
    <t>160</t>
  </si>
  <si>
    <t>ЛС 02-01-05 Поз.: 18, 19</t>
  </si>
  <si>
    <t>Установка дренажной помпы</t>
  </si>
  <si>
    <t>Итого по разделу 6 Кондиционирование</t>
  </si>
  <si>
    <t>Раздел 7. Отопление</t>
  </si>
  <si>
    <t>161</t>
  </si>
  <si>
    <t>ЛС 02-01-06 Поз.: 1, 2, 56, 57, 60, 61, 64, 129, 130, 143, 152</t>
  </si>
  <si>
    <t>Прокладка трубопроводов из стальных водогазопроводных неоцинкованных труб диаметром: 15 мм</t>
  </si>
  <si>
    <t>162</t>
  </si>
  <si>
    <t>ЛС 02-01-06 Поз.: 3, 4, 55, 58, 62, 65, 74, 131, 132, 144, 153</t>
  </si>
  <si>
    <t>Прокладка трубопроводов из стальных водогазопроводных неоцинкованных труб диаметром: 20 мм</t>
  </si>
  <si>
    <t>163</t>
  </si>
  <si>
    <t>ЛС 02-01-06 Поз.: 5, 6, 38-48, 63, 75, 133, 134, 145-147, 154</t>
  </si>
  <si>
    <t>Прокладка трубопроводов из стальных водогазопроводных неоцинкованных труб диаметром: 25 мм</t>
  </si>
  <si>
    <t>164</t>
  </si>
  <si>
    <t>ЛС 02-01-06 Поз.: 7-10, 59, 135-138, 148, 149, 155</t>
  </si>
  <si>
    <t>Прокладка трубопроводов из стальных водогазопроводных неоцинкованных труб диаметром: 32,40 мм</t>
  </si>
  <si>
    <t>165</t>
  </si>
  <si>
    <t>ЛС 02-01-06 Поз.: 11-14, 71-73, 76, 77, 86, 139, 140, 150, 151</t>
  </si>
  <si>
    <t>Прокладка трубопроводов из стальных водогазопроводных неоцинкованных труб диаметром: 50,65 мм</t>
  </si>
  <si>
    <t>166</t>
  </si>
  <si>
    <t>ЛС 02-01-06 Поз.: 15, 141, 142</t>
  </si>
  <si>
    <t>Гидравлическое испытание трубопроводов диаметром: до 50 мм</t>
  </si>
  <si>
    <t>167</t>
  </si>
  <si>
    <t>ЛС 02-01-06 Поз.: 16, 17</t>
  </si>
  <si>
    <t>Гидравлическое испытание трубопроводов диаметром: до 100  мм</t>
  </si>
  <si>
    <t>168</t>
  </si>
  <si>
    <t>ЛС 02-01-06 Поз.: 18-37</t>
  </si>
  <si>
    <t>Установка радиаторов алюминиевых и биметаллических</t>
  </si>
  <si>
    <t>169</t>
  </si>
  <si>
    <t>ЛС 02-01-06 Поз.: 49-54, 160-165, 217-222</t>
  </si>
  <si>
    <t>Установка манометров и термометров</t>
  </si>
  <si>
    <t>170</t>
  </si>
  <si>
    <t>ЛС 02-01-06 Поз.: 66-70</t>
  </si>
  <si>
    <t>Установка кранов диаметром: до 25 мм</t>
  </si>
  <si>
    <t>171</t>
  </si>
  <si>
    <t>ЛС 02-01-06 Поз.: 78-81</t>
  </si>
  <si>
    <t>Установка приборов -клапан терморегулятора</t>
  </si>
  <si>
    <t>172</t>
  </si>
  <si>
    <t>ЛС 02-01-06 Поз.: 82-85, 156-159</t>
  </si>
  <si>
    <t>Установка клапанов балансирующих</t>
  </si>
  <si>
    <t>173</t>
  </si>
  <si>
    <t>ЛС 02-01-06 Поз.: 90-97, 125-128, 169-175</t>
  </si>
  <si>
    <t>Изоляция трубопроводов изделиями из вспененного каучука</t>
  </si>
  <si>
    <t>174</t>
  </si>
  <si>
    <t>ЛС 02-01-06 Поз.: 98-124</t>
  </si>
  <si>
    <t>Прокладка трубопроводов  из напорных полиэтиленовых труб</t>
  </si>
  <si>
    <t>175</t>
  </si>
  <si>
    <t>ЛС 02-01-06 Поз.: 87-89, 166-168, 223-225</t>
  </si>
  <si>
    <t>Антикоррозийная защита трубопроводов</t>
  </si>
  <si>
    <t>176</t>
  </si>
  <si>
    <t>ЛС 02-01-06 Поз.: 176</t>
  </si>
  <si>
    <t>Монтаж- Блок Узла Ввода</t>
  </si>
  <si>
    <t>177</t>
  </si>
  <si>
    <t>ЛС 02-01-06 Поз.: 177</t>
  </si>
  <si>
    <t>Блок Узла Ввода</t>
  </si>
  <si>
    <t>178</t>
  </si>
  <si>
    <t>ЛС 02-01-06 Поз.: 178</t>
  </si>
  <si>
    <t>Монтаж-Блок ГВС</t>
  </si>
  <si>
    <t>179</t>
  </si>
  <si>
    <t>ЛС 02-01-06 Поз.: 179</t>
  </si>
  <si>
    <t>Блок ГВС</t>
  </si>
  <si>
    <t>180</t>
  </si>
  <si>
    <t>ЛС 02-01-06 Поз.: 180</t>
  </si>
  <si>
    <t>Монтаж-Блок Отопления</t>
  </si>
  <si>
    <t>181</t>
  </si>
  <si>
    <t>ЛС 02-01-06 Поз.: 181</t>
  </si>
  <si>
    <t>Блок Отопления</t>
  </si>
  <si>
    <t>182</t>
  </si>
  <si>
    <t>ЛС 02-01-06 Поз.: 182-197, 201-216</t>
  </si>
  <si>
    <t>Прокладка трубопроводов из стальных электросварных труб</t>
  </si>
  <si>
    <t>183</t>
  </si>
  <si>
    <t>ЛС 02-01-06 Поз.: 198-200</t>
  </si>
  <si>
    <t>Гидравлическое испытание трубопроводов</t>
  </si>
  <si>
    <t>184</t>
  </si>
  <si>
    <t>ЛС 02-01-06 Поз.: 226-232</t>
  </si>
  <si>
    <t>Изоляция трубопроводов цилиндрами</t>
  </si>
  <si>
    <t>185</t>
  </si>
  <si>
    <t>ЛС 02-01-06 Поз.: 233-235</t>
  </si>
  <si>
    <t>Установка насосов</t>
  </si>
  <si>
    <t>Итого по разделу 7 Отопление</t>
  </si>
  <si>
    <t>Раздел 8. Приобретение и монтаж лифтов</t>
  </si>
  <si>
    <t>186</t>
  </si>
  <si>
    <t>ЛС 02-01-07 Поз.: 1-3</t>
  </si>
  <si>
    <t>Лифт пассажирский со скоростью движения кабины до 1 м/с: грузоподъемностью 1000 кг</t>
  </si>
  <si>
    <t>187</t>
  </si>
  <si>
    <t>ЛС 02-01-07 Поз.: 7</t>
  </si>
  <si>
    <t>Лифт №1 Q=1000 кг, V=1 м/с,число остановок10</t>
  </si>
  <si>
    <t>188</t>
  </si>
  <si>
    <t>ЛС 02-01-07 Поз.: 4-6</t>
  </si>
  <si>
    <t>Лифт пассажирский со скоростью движения кабины до 1 м/с: грузоподъемностью 450 кг</t>
  </si>
  <si>
    <t>189</t>
  </si>
  <si>
    <t>ЛС 02-01-07 Поз.: 8</t>
  </si>
  <si>
    <t>Лифт №2 Q=450 кг, V=1 м/с,число остановок 9</t>
  </si>
  <si>
    <t>Итого по разделу 8 Приобретение и монтаж лифтов</t>
  </si>
  <si>
    <t>Раздел 9. Внутреннее электроснабжение</t>
  </si>
  <si>
    <t>190</t>
  </si>
  <si>
    <t>ЛС 02-01-08 Поз.: 1-66</t>
  </si>
  <si>
    <t>Монтаж ВРУ1</t>
  </si>
  <si>
    <t>191</t>
  </si>
  <si>
    <t>ЛС 02-01-08 Поз.: 67-117</t>
  </si>
  <si>
    <t>Монтаж шкафа АВР1-ЩРА1</t>
  </si>
  <si>
    <t>192</t>
  </si>
  <si>
    <t>ЛС 02-01-08 Поз.: 118-180</t>
  </si>
  <si>
    <t>Монтаж шкафа АВР1-ППУ1</t>
  </si>
  <si>
    <t>193</t>
  </si>
  <si>
    <t>ЛС 02-01-08 Поз.: 181-196</t>
  </si>
  <si>
    <t>Монтаж шкафа ЩСС</t>
  </si>
  <si>
    <t>194</t>
  </si>
  <si>
    <t>ЛС 02-01-08 Поз.: 197-210</t>
  </si>
  <si>
    <t>Монтаж шкафа ЩР0</t>
  </si>
  <si>
    <t>195</t>
  </si>
  <si>
    <t>ЛС 02-01-08 Поз.: 211-225</t>
  </si>
  <si>
    <t>Монтаж шкафа ЩР1</t>
  </si>
  <si>
    <t>196</t>
  </si>
  <si>
    <t>ЛС 02-01-08 Поз.: 226-238</t>
  </si>
  <si>
    <t>Монтаж шкафа ЩР1.1</t>
  </si>
  <si>
    <t>197</t>
  </si>
  <si>
    <t>ЛС 02-01-08 Поз.: 239-251</t>
  </si>
  <si>
    <t>Монтаж шкафа ЩР1.2</t>
  </si>
  <si>
    <t>198</t>
  </si>
  <si>
    <t>ЛС 02-01-08 Поз.: 252-266</t>
  </si>
  <si>
    <t>Монтаж шкафа ЩР2-ЩР8</t>
  </si>
  <si>
    <t>199</t>
  </si>
  <si>
    <t>ЛС 02-01-08 Поз.: 267-283</t>
  </si>
  <si>
    <t>Монтаж шкафа ЩР9</t>
  </si>
  <si>
    <t>200</t>
  </si>
  <si>
    <t>ЛС 02-01-08 Поз.: 284-302</t>
  </si>
  <si>
    <t>Монтаж шкафа ЩВ0</t>
  </si>
  <si>
    <t>201</t>
  </si>
  <si>
    <t>ЛС 02-01-08 Поз.: 303-321</t>
  </si>
  <si>
    <t>Монтаж шкафа ЩВ1</t>
  </si>
  <si>
    <t>202</t>
  </si>
  <si>
    <t>ЛС 02-01-08 Поз.: 322-339</t>
  </si>
  <si>
    <t>Монтаж шкафа  ЩВ2</t>
  </si>
  <si>
    <t>203</t>
  </si>
  <si>
    <t>ЛС 02-01-08 Поз.: 340-354</t>
  </si>
  <si>
    <t>Монтаж шкафа ЩВ3-ЩВ7</t>
  </si>
  <si>
    <t>204</t>
  </si>
  <si>
    <t>ЛС 02-01-08 Поз.: 355-369</t>
  </si>
  <si>
    <t>Монтаж шкафа ЩВ8, ЩВ9</t>
  </si>
  <si>
    <t>205</t>
  </si>
  <si>
    <t>ЛС 02-01-08 Поз.: 370-383</t>
  </si>
  <si>
    <t>Монтаж шкафа ЩАО</t>
  </si>
  <si>
    <t>206</t>
  </si>
  <si>
    <t>ЛС 02-01-08 Поз.: 384-395</t>
  </si>
  <si>
    <t>Монтаж шкафа ЩО0</t>
  </si>
  <si>
    <t>207</t>
  </si>
  <si>
    <t>ЛС 02-01-08 Поз.: 396-407</t>
  </si>
  <si>
    <t>Монтаж шкафа ЩО1</t>
  </si>
  <si>
    <t>208</t>
  </si>
  <si>
    <t>ЛС 02-01-08 Поз.: 408-419</t>
  </si>
  <si>
    <t>Монтаж шкафа ЩО2</t>
  </si>
  <si>
    <t>209</t>
  </si>
  <si>
    <t>ЛС 02-01-08 Поз.: 420-431</t>
  </si>
  <si>
    <t>Монтаж шкафа ЩО3-ЩО8</t>
  </si>
  <si>
    <t>210</t>
  </si>
  <si>
    <t>ЛС 02-01-08 Поз.: 432-443</t>
  </si>
  <si>
    <t>Монтаж шкафа ЩО9</t>
  </si>
  <si>
    <t>211</t>
  </si>
  <si>
    <t>ЛС 02-01-08 Поз.: 444-463</t>
  </si>
  <si>
    <t>Монтаж светильников</t>
  </si>
  <si>
    <t>212</t>
  </si>
  <si>
    <t>ЛС 02-01-08 Поз.: 464, 465</t>
  </si>
  <si>
    <t>Ящик с понижающим трансформатором</t>
  </si>
  <si>
    <t>213</t>
  </si>
  <si>
    <t>ЛС 02-01-08 Поз.: 466-475</t>
  </si>
  <si>
    <t>Установка розеток и выключателей</t>
  </si>
  <si>
    <t>214</t>
  </si>
  <si>
    <t>ЛС 02-01-08 Поз.: 476, 477, 480, 481</t>
  </si>
  <si>
    <t>Установка датчиков</t>
  </si>
  <si>
    <t>215</t>
  </si>
  <si>
    <t>ЛС 02-01-08 Поз.: 482-491</t>
  </si>
  <si>
    <t>Прокладка труб ПВХ -кабельная канализация</t>
  </si>
  <si>
    <t>216</t>
  </si>
  <si>
    <t>ЛС 02-01-08 Поз.: 492, 493</t>
  </si>
  <si>
    <t>Труба стальная по установленным конструкциям</t>
  </si>
  <si>
    <t>217</t>
  </si>
  <si>
    <t>ЛС 02-01-08 Поз.: 496-504</t>
  </si>
  <si>
    <t>Установка -Лоток металлический</t>
  </si>
  <si>
    <t>218</t>
  </si>
  <si>
    <t>ЛС 02-01-08 Поз.: 505-510</t>
  </si>
  <si>
    <t>Установка стоек, полок</t>
  </si>
  <si>
    <t>219</t>
  </si>
  <si>
    <t>ЛС 02-01-08 Поз.: 511-532</t>
  </si>
  <si>
    <t>Прокладка кабеля</t>
  </si>
  <si>
    <t>220</t>
  </si>
  <si>
    <t>ЛС 02-01-08 Поз.: 478, 479, 494, 495</t>
  </si>
  <si>
    <t>Монтаж кабельных коробок</t>
  </si>
  <si>
    <t>221</t>
  </si>
  <si>
    <t>ЛС 02-01-08 Поз.: 533-535</t>
  </si>
  <si>
    <t>Монтаж муфты крнцевой</t>
  </si>
  <si>
    <t>222</t>
  </si>
  <si>
    <t>ЛС 02-01-08 Поз.: 536-538</t>
  </si>
  <si>
    <t>Прокладка -Проводник заземляющий</t>
  </si>
  <si>
    <t>Итого по разделу 9 Внутреннее электроснабжение</t>
  </si>
  <si>
    <t>Раздел 10. Молниезащита и заземление здания общежития</t>
  </si>
  <si>
    <t>223</t>
  </si>
  <si>
    <t>ЛС 02-01-09 Поз.: 1-10</t>
  </si>
  <si>
    <t>Установка молниеприемника</t>
  </si>
  <si>
    <t>224</t>
  </si>
  <si>
    <t>ЛС 02-01-09 Поз.: 11-18</t>
  </si>
  <si>
    <t>Монтаж проводника из проволоки</t>
  </si>
  <si>
    <t>225</t>
  </si>
  <si>
    <t>ЛС 02-01-09 Поз.: 19-23</t>
  </si>
  <si>
    <t>Установка заземлителя горизонтального</t>
  </si>
  <si>
    <t>226</t>
  </si>
  <si>
    <t>ЛС 02-01-09 Поз.: 24, 25</t>
  </si>
  <si>
    <t>Монтаж проводника из полосы</t>
  </si>
  <si>
    <t>Итого по разделу 10 Молниезащита и заземление здания общежития</t>
  </si>
  <si>
    <t>Раздел 11. Обогрев кровли и пандусов</t>
  </si>
  <si>
    <t>227</t>
  </si>
  <si>
    <t>ЛС 02-01-10 Поз.: 1-5</t>
  </si>
  <si>
    <t>Обогрев кровли</t>
  </si>
  <si>
    <t>228</t>
  </si>
  <si>
    <t>ЛС 02-01-10 Поз.: 6-12</t>
  </si>
  <si>
    <t>Обогрев пандусов</t>
  </si>
  <si>
    <t>Итого по разделу 11 Обогрев кровли и пандусов</t>
  </si>
  <si>
    <t>Раздел 12. Структурированная кабельная система (СКС) и система охранного телевидения (СОТ)</t>
  </si>
  <si>
    <t>229</t>
  </si>
  <si>
    <t>ЛС 02-01-11 Поз.: 1, 72-74</t>
  </si>
  <si>
    <t>Розеточный модуль</t>
  </si>
  <si>
    <t>230</t>
  </si>
  <si>
    <t>ЛС 02-01-11 Поз.: 17-34, 48-66</t>
  </si>
  <si>
    <t>Монтаж шкафа телекоммуникационного ШИ</t>
  </si>
  <si>
    <t>231</t>
  </si>
  <si>
    <t>ЛС 02-01-11 Поз.: 35-40, 67-71</t>
  </si>
  <si>
    <t>Установка сервера  видеонаблюдения</t>
  </si>
  <si>
    <t>232</t>
  </si>
  <si>
    <t>ЛС 02-01-11 Поз.: 15, 16, 46, 47</t>
  </si>
  <si>
    <t>Установка АРМ</t>
  </si>
  <si>
    <t>233</t>
  </si>
  <si>
    <t>ЛС 02-01-11 Поз.: 13, 14, 43-45</t>
  </si>
  <si>
    <t>Установка камер</t>
  </si>
  <si>
    <t>234</t>
  </si>
  <si>
    <t>ЛС 02-01-11 Поз.: 4, 5, 41, 42</t>
  </si>
  <si>
    <t>Подключение телефона</t>
  </si>
  <si>
    <t>235</t>
  </si>
  <si>
    <t>ЛС 02-01-11 Поз.: 7, 11, 12, 93, 99, 100</t>
  </si>
  <si>
    <t>236</t>
  </si>
  <si>
    <t>ЛС 02-01-11 Поз.: 2, 3, 75-79</t>
  </si>
  <si>
    <t>Монтаж крышек декоративных</t>
  </si>
  <si>
    <t>237</t>
  </si>
  <si>
    <t>ЛС 02-01-11 Поз.: 8-10, 94-98</t>
  </si>
  <si>
    <t>Монтаж кабельной канализации</t>
  </si>
  <si>
    <t>238</t>
  </si>
  <si>
    <t>ЛС 02-01-11 Поз.: 6, 80-92</t>
  </si>
  <si>
    <t>Прокладка лотков и соединительных элементов</t>
  </si>
  <si>
    <t>Итого по разделу 12 Структурированная кабельная система (СКС) и система охранного телевидения (СОТ)</t>
  </si>
  <si>
    <t>Раздел 13. Система контроля и управления доступом</t>
  </si>
  <si>
    <t>239</t>
  </si>
  <si>
    <t>ЛС 02-01-12 Поз.: 1, 15</t>
  </si>
  <si>
    <t>Монтаж контроллера</t>
  </si>
  <si>
    <t>240</t>
  </si>
  <si>
    <t>ЛС 02-01-12 Поз.: 2, 3, 16, 17, 27</t>
  </si>
  <si>
    <t>Установка блоков питания</t>
  </si>
  <si>
    <t>241</t>
  </si>
  <si>
    <t>ЛС 02-01-12 Поз.: 4, 18, 19, 22</t>
  </si>
  <si>
    <t>Установка считывателей</t>
  </si>
  <si>
    <t>242</t>
  </si>
  <si>
    <t>ЛС 02-01-12 Поз.: 10, 24-26</t>
  </si>
  <si>
    <t>Монтаж видеодомофона и вызывной панели</t>
  </si>
  <si>
    <t>243</t>
  </si>
  <si>
    <t>ЛС 02-01-12 Поз.: 5, 6, 20, 28</t>
  </si>
  <si>
    <t>Установка замка и доводчиков</t>
  </si>
  <si>
    <t>244</t>
  </si>
  <si>
    <t>ЛС 02-01-12 Поз.: 7, 8, 21, 23</t>
  </si>
  <si>
    <t>Установка ключей управления</t>
  </si>
  <si>
    <t>245</t>
  </si>
  <si>
    <t>ЛС 02-01-12 Поз.: 11, 30</t>
  </si>
  <si>
    <t>Установка выключателя</t>
  </si>
  <si>
    <t>246</t>
  </si>
  <si>
    <t>ЛС 02-01-12 Поз.: 12, 13, 31-33</t>
  </si>
  <si>
    <t>247</t>
  </si>
  <si>
    <t>ЛС 02-01-12 Поз.: 9, 14, 29, 34-36</t>
  </si>
  <si>
    <t>Итого по разделу 13 Система контроля и управления доступом</t>
  </si>
  <si>
    <t>Раздел 14. Система двусторонней связи с диспетчером объекта</t>
  </si>
  <si>
    <t>248</t>
  </si>
  <si>
    <t>ЛС 02-01-13 Поз.: 1, 14</t>
  </si>
  <si>
    <t>Монтаж ЦПС</t>
  </si>
  <si>
    <t>249</t>
  </si>
  <si>
    <t>ЛС 02-01-13 Поз.: 2, 15</t>
  </si>
  <si>
    <t>Установка -абонентская станция</t>
  </si>
  <si>
    <t>250</t>
  </si>
  <si>
    <t>ЛС 02-01-13 Поз.: 6, 21-24</t>
  </si>
  <si>
    <t>Установка табличек тактильных</t>
  </si>
  <si>
    <t>251</t>
  </si>
  <si>
    <t>ЛС 02-01-13 Поз.: 4, 5, 17, 18</t>
  </si>
  <si>
    <t>Установка кнопок</t>
  </si>
  <si>
    <t>252</t>
  </si>
  <si>
    <t>ЛС 02-01-13 Поз.: 3, 16</t>
  </si>
  <si>
    <t>Установка сигнальной лампы</t>
  </si>
  <si>
    <t>253</t>
  </si>
  <si>
    <t>ЛС 02-01-13 Поз.: 7, 8, 19, 20</t>
  </si>
  <si>
    <t>Установка блоков питания и защиты</t>
  </si>
  <si>
    <t>254</t>
  </si>
  <si>
    <t>ЛС 02-01-13 Поз.: 10-12, 26-28</t>
  </si>
  <si>
    <t>255</t>
  </si>
  <si>
    <t>ЛС 02-01-13 Поз.: 9, 13, 25, 29, 30</t>
  </si>
  <si>
    <t>Итого по разделу 14 Система двусторонней связи с диспетчером объекта</t>
  </si>
  <si>
    <t>Раздел 15. Система диспетчеризации лифтов</t>
  </si>
  <si>
    <t>256</t>
  </si>
  <si>
    <t>ЛС 02-01-14 Поз.: 1-3, 7-10</t>
  </si>
  <si>
    <t>Монтаж оборудования для диспетчеризации</t>
  </si>
  <si>
    <t>257</t>
  </si>
  <si>
    <t>ЛС 02-01-14 Поз.: 4, 5, 11-13</t>
  </si>
  <si>
    <t>258</t>
  </si>
  <si>
    <t>ЛС 02-01-14 Поз.: 6, 14</t>
  </si>
  <si>
    <t>Итого по разделу 15 Система диспетчеризации лифтов</t>
  </si>
  <si>
    <t>Раздел 16. Система радиофикации</t>
  </si>
  <si>
    <t>259</t>
  </si>
  <si>
    <t>ЛС 02-01-15 Поз.: 3, 8, 10</t>
  </si>
  <si>
    <t>Монтаж приемников</t>
  </si>
  <si>
    <t>260</t>
  </si>
  <si>
    <t>ЛС 02-01-15 Поз.: 1</t>
  </si>
  <si>
    <t>Установка конвертера</t>
  </si>
  <si>
    <t>261</t>
  </si>
  <si>
    <t>ЛС 02-01-15 Поз.: 7</t>
  </si>
  <si>
    <t>Конвертер IP/СПВ, 3 программы, 1 программа 30 В 30 Вт/100 або-нентов, MiniRack, 220 В, поддержка мезонинных модулей Up-link ADSL, SHDSL, PON FG-ACE-CON-VF/Eth,V2</t>
  </si>
  <si>
    <t>262</t>
  </si>
  <si>
    <t>ЛС 02-01-15 Поз.: 4, 5, 12-14</t>
  </si>
  <si>
    <t>263</t>
  </si>
  <si>
    <t>ЛС 02-01-15 Поз.: 2, 6, 9, 11, 15, 16</t>
  </si>
  <si>
    <t>Итого по разделу 16 Система радиофикации</t>
  </si>
  <si>
    <t>Раздел 17. Система эфирного телевидения</t>
  </si>
  <si>
    <t>264</t>
  </si>
  <si>
    <t>ЛС 02-01-16 Поз.: 1, 18</t>
  </si>
  <si>
    <t>Установка опор</t>
  </si>
  <si>
    <t>265</t>
  </si>
  <si>
    <t>ЛС 02-01-16 Поз.: 2, 4, 5, 14, 15</t>
  </si>
  <si>
    <t>Монтаж антенн</t>
  </si>
  <si>
    <t>266</t>
  </si>
  <si>
    <t>ЛС 02-01-16 Поз.: 6, 16, 17</t>
  </si>
  <si>
    <t>Установка ответвителей</t>
  </si>
  <si>
    <t>267</t>
  </si>
  <si>
    <t>ЛС 02-01-16 Поз.: 8-10, 22-24</t>
  </si>
  <si>
    <t>Монтаж шкафа</t>
  </si>
  <si>
    <t>268</t>
  </si>
  <si>
    <t>ЛС 02-01-16 Поз.: 7, 19-21</t>
  </si>
  <si>
    <t>Установка розеток</t>
  </si>
  <si>
    <t>269</t>
  </si>
  <si>
    <t>ЛС 02-01-16 Поз.: 11, 12, 25-28</t>
  </si>
  <si>
    <t>270</t>
  </si>
  <si>
    <t>ЛС 02-01-16 Поз.: 3, 13, 29, 30</t>
  </si>
  <si>
    <t>Итого по разделу 17 Система эфирного телевидения</t>
  </si>
  <si>
    <t>Раздел 18. Система пожарной сигнализации, оповещения о пожаре и вывода сигнала о пожаре на пульт</t>
  </si>
  <si>
    <t>271</t>
  </si>
  <si>
    <t>ЛС 02-01-17 Поз.: 2-4, 40-42, 46</t>
  </si>
  <si>
    <t>Усановка АРМ</t>
  </si>
  <si>
    <t>272</t>
  </si>
  <si>
    <t>ЛС 02-01-17 Поз.: 1, 8-10, 24, 33, 34, 39, 50-52, 60, 66, 67</t>
  </si>
  <si>
    <t>Установка пультов контроля</t>
  </si>
  <si>
    <t>273</t>
  </si>
  <si>
    <t>ЛС 02-01-17 Поз.: 5</t>
  </si>
  <si>
    <t>274</t>
  </si>
  <si>
    <t>ЛС 02-01-17 Поз.: 48</t>
  </si>
  <si>
    <t>Источник бесперебойного питания ИБП Eaton 5E 1100i USB</t>
  </si>
  <si>
    <t>275</t>
  </si>
  <si>
    <t>ЛС 02-01-17 Поз.: 11-13, 54-56, 71</t>
  </si>
  <si>
    <t>Монтаж извещателей</t>
  </si>
  <si>
    <t>276</t>
  </si>
  <si>
    <t>ЛС 02-01-17 Поз.: 7, 16, 49, 53</t>
  </si>
  <si>
    <t>Монтаж блоков разветвительного вида</t>
  </si>
  <si>
    <t>277</t>
  </si>
  <si>
    <t>ЛС 02-01-17 Поз.: 26, 63</t>
  </si>
  <si>
    <t>Установка громкоговорителей</t>
  </si>
  <si>
    <t>278</t>
  </si>
  <si>
    <t>ЛС 02-01-17 Поз.: 23, 25, 27, 28, 59, 61, 62, 64</t>
  </si>
  <si>
    <t>Монтаж оповещателей</t>
  </si>
  <si>
    <t>279</t>
  </si>
  <si>
    <t>ЛС 02-01-17 Поз.: 6, 70</t>
  </si>
  <si>
    <t>Установка шкафа</t>
  </si>
  <si>
    <t>280</t>
  </si>
  <si>
    <t>ЛС 02-01-17 Поз.: 35, 68</t>
  </si>
  <si>
    <t>Установка станции</t>
  </si>
  <si>
    <t>281</t>
  </si>
  <si>
    <t>ЛС 02-01-17 Поз.: 43-45, 47</t>
  </si>
  <si>
    <t>Болид ПО</t>
  </si>
  <si>
    <t>282</t>
  </si>
  <si>
    <t>ЛС 02-01-17 Поз.: 14, 15, 29, 36, 57, 58, 65, 69, 72</t>
  </si>
  <si>
    <t>283</t>
  </si>
  <si>
    <t>ЛС 02-01-17 Поз.: 18-20, 31, 37, 74-77, 84, 85, 87</t>
  </si>
  <si>
    <t>284</t>
  </si>
  <si>
    <t>ЛС 02-01-17 Поз.: 17, 21, 22, 30, 32, 38, 73, 78-83, 86, 88-90</t>
  </si>
  <si>
    <t>Итого по разделу 18 Система пожарной сигнализации, оповещения о пожаре и вывода сигнала о пожаре на пульт</t>
  </si>
  <si>
    <t>Раздел 19. Система охранной сигнализации</t>
  </si>
  <si>
    <t>285</t>
  </si>
  <si>
    <t>ЛС 02-01-18 Поз.: 1-3, 8-11, 17-19, 24-27</t>
  </si>
  <si>
    <t>Установка блоков управления</t>
  </si>
  <si>
    <t>286</t>
  </si>
  <si>
    <t>ЛС 02-01-18 Поз.: 4-7, 20-23</t>
  </si>
  <si>
    <t>287</t>
  </si>
  <si>
    <t>ЛС 02-01-18 Поз.: 12, 13, 28-30</t>
  </si>
  <si>
    <t>Установка РИП</t>
  </si>
  <si>
    <t>288</t>
  </si>
  <si>
    <t>ЛС 02-01-18 Поз.: 14, 15, 31-33</t>
  </si>
  <si>
    <t>289</t>
  </si>
  <si>
    <t>ЛС 02-01-18 Поз.: 16, 34, 35</t>
  </si>
  <si>
    <t>Итого по разделу 19 Система охранной сигнализации</t>
  </si>
  <si>
    <t>290</t>
  </si>
  <si>
    <t>ЛС 02-01-19 Поз.: 1-4, 15-18</t>
  </si>
  <si>
    <t>Установка приборов сигнализации</t>
  </si>
  <si>
    <t>291</t>
  </si>
  <si>
    <t>ЛС 02-01-19 Поз.: 5, 19</t>
  </si>
  <si>
    <t>Установка извещателей</t>
  </si>
  <si>
    <t>292</t>
  </si>
  <si>
    <t>ЛС 02-01-19 Поз.: 7, 8, 21-23</t>
  </si>
  <si>
    <t>Установка источника питания</t>
  </si>
  <si>
    <t>293</t>
  </si>
  <si>
    <t>ЛС 02-01-19 Поз.: 9, 24</t>
  </si>
  <si>
    <t>Установка модулей управления</t>
  </si>
  <si>
    <t>294</t>
  </si>
  <si>
    <t>ЛС 02-01-19 Поз.: 6, 10, 20, 25</t>
  </si>
  <si>
    <t>Установка приемно-контрольных приборов</t>
  </si>
  <si>
    <t>295</t>
  </si>
  <si>
    <t>ЛС 02-01-19 Поз.: 11, 26-29</t>
  </si>
  <si>
    <t>Монтаж шкафов управления</t>
  </si>
  <si>
    <t>296</t>
  </si>
  <si>
    <t>ЛС 02-01-19 Поз.: 12, 31, 32</t>
  </si>
  <si>
    <t>297</t>
  </si>
  <si>
    <t>ЛС 02-01-19 Поз.: 13, 14, 30, 33-42</t>
  </si>
  <si>
    <t>Раздел 22. Водопонижение котлована</t>
  </si>
  <si>
    <t>334</t>
  </si>
  <si>
    <t>ЛС 02-01-21 Поз.: 1-3, 7</t>
  </si>
  <si>
    <t>Разработка грунта с перевозкой</t>
  </si>
  <si>
    <t>335</t>
  </si>
  <si>
    <t>ЛС 02-01-21 Поз.: 4-6</t>
  </si>
  <si>
    <t>Устройство основания под трубы</t>
  </si>
  <si>
    <t>336</t>
  </si>
  <si>
    <t>ЛС 02-01-21 Поз.: 8-16</t>
  </si>
  <si>
    <t>Шнековое бурение скважин</t>
  </si>
  <si>
    <t>337</t>
  </si>
  <si>
    <t>ЛС 02-01-21 Поз.: 17-19</t>
  </si>
  <si>
    <t>Укладка труб с демонтажем</t>
  </si>
  <si>
    <t>Итого по разделу 22 Водопонижение котлована</t>
  </si>
  <si>
    <t>Раздел 23. Внеплощадочные сети электроснабжения</t>
  </si>
  <si>
    <t>338</t>
  </si>
  <si>
    <t>ЛС 04-01-01 Поз.: 1-7</t>
  </si>
  <si>
    <t>Земляные работы с перевозкой</t>
  </si>
  <si>
    <t>339</t>
  </si>
  <si>
    <t>ЛС 04-01-01 Поз.: 8-13</t>
  </si>
  <si>
    <t>Устройство основания под кабель и прокладка кабеля</t>
  </si>
  <si>
    <t>340</t>
  </si>
  <si>
    <t>ЛС 04-01-01 Поз.: 14, 15</t>
  </si>
  <si>
    <t>Монтаж муфты</t>
  </si>
  <si>
    <t>Итого по разделу 23 Внеплощадочные сети электроснабжения</t>
  </si>
  <si>
    <t>Раздел 24. Площадочные сети электроснабжения</t>
  </si>
  <si>
    <t>341</t>
  </si>
  <si>
    <t>ЛС 04-01-02 Поз.: 1-14</t>
  </si>
  <si>
    <t>342</t>
  </si>
  <si>
    <t>ЛС 04-01-02 Поз.: 15, 16</t>
  </si>
  <si>
    <t>Устройство основания под фундаменты: щебеночного</t>
  </si>
  <si>
    <t>343</t>
  </si>
  <si>
    <t>ЛС 04-01-02 Поз.: 17-32</t>
  </si>
  <si>
    <t>Устройство фундаментных плит железобетонных</t>
  </si>
  <si>
    <t>344</t>
  </si>
  <si>
    <t>ЛС 04-01-02 Поз.: 33</t>
  </si>
  <si>
    <t>Монтаж блочных трансформаторных подстанций</t>
  </si>
  <si>
    <t>345</t>
  </si>
  <si>
    <t>ЛС 04-01-02 Поз.: 34</t>
  </si>
  <si>
    <t>Блочная трансформаторная подстанция 2КТПН 400/6/0,4кВ - высоковольтный модуль 2КТПН-400</t>
  </si>
  <si>
    <t>346</t>
  </si>
  <si>
    <t>ЛС 04-01-02 Поз.: 35</t>
  </si>
  <si>
    <t>Блочная трансформаторная подстанция 2КТПН 400/6/0,4кВ - низковольтный модуль 2КТПН-400</t>
  </si>
  <si>
    <t>347</t>
  </si>
  <si>
    <t>ЛС 04-01-02 Поз.: 36</t>
  </si>
  <si>
    <t>Установка -трансформатор силовой</t>
  </si>
  <si>
    <t>348</t>
  </si>
  <si>
    <t>ЛС 04-01-02 Поз.: 37</t>
  </si>
  <si>
    <t>Трансформатор силовой с сухой изоляцией, с группой соединения обмоток Д/Yн11 ТС-400 6/0,4кВ</t>
  </si>
  <si>
    <t>349</t>
  </si>
  <si>
    <t>ЛС 04-01-02 Поз.: 38-40</t>
  </si>
  <si>
    <t>Устройство постели из песка</t>
  </si>
  <si>
    <t>350</t>
  </si>
  <si>
    <t>ЛС 04-01-02 Поз.: 41-43, 61, 62</t>
  </si>
  <si>
    <t>Прокладка кабельной канализации</t>
  </si>
  <si>
    <t>351</t>
  </si>
  <si>
    <t>ЛС 04-01-02 Поз.: 44-53, 60, 63, 64, 67, 68</t>
  </si>
  <si>
    <t>352</t>
  </si>
  <si>
    <t>ЛС 04-01-02 Поз.: 54-59</t>
  </si>
  <si>
    <t>353</t>
  </si>
  <si>
    <t>ЛС 04-01-02 Поз.: 65, 66</t>
  </si>
  <si>
    <t>354</t>
  </si>
  <si>
    <t>ЛС 04-01-02 Поз.: 69-72</t>
  </si>
  <si>
    <t>Устройство контура заземления</t>
  </si>
  <si>
    <t>Итого по разделу 24 Площадочные сети электроснабжения</t>
  </si>
  <si>
    <t>Раздел 25. Площадочные сети связи</t>
  </si>
  <si>
    <t>355</t>
  </si>
  <si>
    <t>ЛС 05-01-01 Поз.: 1-3, 8-12, 15-20</t>
  </si>
  <si>
    <t>356</t>
  </si>
  <si>
    <t>ЛС 05-01-01 Поз.: 4-7</t>
  </si>
  <si>
    <t>Устройство колодцев железобетонных</t>
  </si>
  <si>
    <t>357</t>
  </si>
  <si>
    <t>ЛС 05-01-01 Поз.: 13, 14</t>
  </si>
  <si>
    <t>358</t>
  </si>
  <si>
    <t>ЛС 05-01-01 Поз.: 21-28</t>
  </si>
  <si>
    <t>Итого по разделу 25 Площадочные сети связи</t>
  </si>
  <si>
    <t>Раздел 26. Наружные сети связи</t>
  </si>
  <si>
    <t>359</t>
  </si>
  <si>
    <t>ЛС 05-01-02 Поз.: 1-5</t>
  </si>
  <si>
    <t>Итого по разделу 26 Наружные сети связи</t>
  </si>
  <si>
    <t>Раздел 27. Сети автоматизации</t>
  </si>
  <si>
    <t>360</t>
  </si>
  <si>
    <t>ЛС 05-01-03 Поз.: 1-4, 7-11</t>
  </si>
  <si>
    <t>361</t>
  </si>
  <si>
    <t>ЛС 05-01-03 Поз.: 5, 6</t>
  </si>
  <si>
    <t>362</t>
  </si>
  <si>
    <t>ЛС 05-01-03 Поз.: 12-18</t>
  </si>
  <si>
    <t>Итого по разделу 27 Сети автоматизации</t>
  </si>
  <si>
    <t>Раздел 28. Площадочные сети водоснабжения</t>
  </si>
  <si>
    <t>363</t>
  </si>
  <si>
    <t>ЛС 06-01-01 Поз.: 1-3, 6-8</t>
  </si>
  <si>
    <t>364</t>
  </si>
  <si>
    <t>ЛС 06-01-01 Поз.: 4, 5</t>
  </si>
  <si>
    <t>365</t>
  </si>
  <si>
    <t>ЛС 06-01-01 Поз.: 9, 10</t>
  </si>
  <si>
    <t>Прокладка кабельной канализаци</t>
  </si>
  <si>
    <t>366</t>
  </si>
  <si>
    <t>ЛС 06-01-01 Поз.: 11-14</t>
  </si>
  <si>
    <t>Устройство футляра</t>
  </si>
  <si>
    <t>Итого по разделу 28 Площадочные сети водоснабжения</t>
  </si>
  <si>
    <t>Раздел 29. Внеплощадочные сети водоснабжения</t>
  </si>
  <si>
    <t>367</t>
  </si>
  <si>
    <t>ЛС 06-01-02 Поз.: 1-4, 7-13</t>
  </si>
  <si>
    <t>368</t>
  </si>
  <si>
    <t>ЛС 06-01-02 Поз.: 5, 6</t>
  </si>
  <si>
    <t>Устройство основания под трубопроводы: песчаного</t>
  </si>
  <si>
    <t>369</t>
  </si>
  <si>
    <t>ЛС 06-01-02 Поз.: 14-19</t>
  </si>
  <si>
    <t>Укладка трубопроводов из полиэтиленовых труб</t>
  </si>
  <si>
    <t>370</t>
  </si>
  <si>
    <t>ЛС 06-01-02 Поз.: 20, 21, 41, 42, 46, 47</t>
  </si>
  <si>
    <t>Протаскивание в футляр полиэтиленовых труб</t>
  </si>
  <si>
    <t>371</t>
  </si>
  <si>
    <t>ЛС 06-01-02 Поз.: 22-28</t>
  </si>
  <si>
    <t>372</t>
  </si>
  <si>
    <t>ЛС 06-01-02 Поз.: 29-33, 36</t>
  </si>
  <si>
    <t>Установка арматуры</t>
  </si>
  <si>
    <t>373</t>
  </si>
  <si>
    <t>ЛС 06-01-02 Поз.: 34, 35, 37, 38, 43-45</t>
  </si>
  <si>
    <t>Установка фасонных частей</t>
  </si>
  <si>
    <t>374</t>
  </si>
  <si>
    <t>ЛС 06-01-02 Поз.: 39, 40</t>
  </si>
  <si>
    <t>Установка: гидрантов пожарных</t>
  </si>
  <si>
    <t>375</t>
  </si>
  <si>
    <t>ЛС 06-01-02 Поз.: 48-69</t>
  </si>
  <si>
    <t>Устройство круглых колодцев из сборного железобетона</t>
  </si>
  <si>
    <t>376</t>
  </si>
  <si>
    <t>ЛС 06-01-02 Поз.: 70-88</t>
  </si>
  <si>
    <t>Устройство бетонных колодцев с монолитными стенами и покрытием из сборного железобетона: прямоугольных</t>
  </si>
  <si>
    <t>Итого по разделу 29 Внеплощадочные сети водоснабжения</t>
  </si>
  <si>
    <t>Раздел 30. Площадочные и внеплощадочные сети канализации</t>
  </si>
  <si>
    <t>377</t>
  </si>
  <si>
    <t>ЛС 06-02-01 Поз.: 1-3, 6-8; ЛС 06-02-02 Поз.: 1-3, 6-8; ЛС 06-02-03 Поз.: 1-4, 7-13; ЛС 06-02-04 Поз.: 1-4, 7-13</t>
  </si>
  <si>
    <t>378</t>
  </si>
  <si>
    <t>ЛС 06-02-01 Поз.: 4, 5; ЛС 06-02-02 Поз.: 4, 5; ЛС 06-02-03 Поз.: 5, 6; ЛС 06-02-04 Поз.: 5, 6</t>
  </si>
  <si>
    <t>379</t>
  </si>
  <si>
    <t>ЛС 06-02-01 Поз.: 9, 10; ЛС 06-02-02 Поз.: 9, 10; ЛС 06-02-03 Поз.: 14-18; ЛС 06-02-04 Поз.: 14-17</t>
  </si>
  <si>
    <t>Укладка канализационных труб</t>
  </si>
  <si>
    <t>380</t>
  </si>
  <si>
    <t>ЛС 06-02-03 Поз.: 19-23; ЛС 06-02-04 Поз.: 18-22</t>
  </si>
  <si>
    <t>Протаскивание в футляр полиэтиленовых труб с устройством футляра</t>
  </si>
  <si>
    <t>381</t>
  </si>
  <si>
    <t>ЛС 06-02-03 Поз.: 24-43; ЛС 06-02-04 Поз.: 23-47</t>
  </si>
  <si>
    <t>Итого по разделу 30 Площадочные и внеплощадочные сети канализации</t>
  </si>
  <si>
    <t>Раздел 31. Дренажная система К2</t>
  </si>
  <si>
    <t>382</t>
  </si>
  <si>
    <t>ЛС 06-02-05 Поз.: 1-10</t>
  </si>
  <si>
    <t>383</t>
  </si>
  <si>
    <t>ЛС 06-02-05 Поз.: 11, 12</t>
  </si>
  <si>
    <t>Устройство щебеночного основания</t>
  </si>
  <si>
    <t>384</t>
  </si>
  <si>
    <t>ЛС 06-02-05 Поз.: 13, 14</t>
  </si>
  <si>
    <t>Укладка геополотна</t>
  </si>
  <si>
    <t>385</t>
  </si>
  <si>
    <t>ЛС 06-02-05 Поз.: 15-28, 31, 32</t>
  </si>
  <si>
    <t>Укладка трубопроводов</t>
  </si>
  <si>
    <t>386</t>
  </si>
  <si>
    <t>ЛС 06-02-05 Поз.: 29, 30</t>
  </si>
  <si>
    <t>387</t>
  </si>
  <si>
    <t>ЛС 06-02-05 Поз.: 33-44</t>
  </si>
  <si>
    <t>Итого по разделу 31 Дренажная система К2</t>
  </si>
  <si>
    <t>Раздел 32. Тепловая сеть площадочная и внеплощадочная с системой ОДК</t>
  </si>
  <si>
    <t>388</t>
  </si>
  <si>
    <t>ЛС 06-03-01 Поз.: 1-4, 7-13; ЛС 06-03-03 Поз.: 1-7</t>
  </si>
  <si>
    <t>Земляные работы</t>
  </si>
  <si>
    <t>389</t>
  </si>
  <si>
    <t>ЛС 06-03-01 Поз.: 5, 6</t>
  </si>
  <si>
    <t>390</t>
  </si>
  <si>
    <t>ЛС 06-03-01 Поз.: 14-19; ЛС 06-03-03 Поз.: 8-21, 52-59</t>
  </si>
  <si>
    <t>Установка запорной арматуры</t>
  </si>
  <si>
    <t>391</t>
  </si>
  <si>
    <t>ЛС 06-03-01 Поз.: 20, 21</t>
  </si>
  <si>
    <t>Бесканальная прокладка стальных трубопроводов в изоляции ППУ</t>
  </si>
  <si>
    <t>392</t>
  </si>
  <si>
    <t>ЛС 06-03-03 Поз.: 22-24, 60-63</t>
  </si>
  <si>
    <t>Прокладка стальных трубопроводов в непроходном канале в изоляции ППУ</t>
  </si>
  <si>
    <t>393</t>
  </si>
  <si>
    <t>ЛС 06-03-01 Поз.: 22-28; ЛС 06-03-03 Поз.: 25-38, 64-71</t>
  </si>
  <si>
    <t>Монтаж труб для УТ</t>
  </si>
  <si>
    <t>394</t>
  </si>
  <si>
    <t>ЛС 06-03-03 Поз.: 72-85</t>
  </si>
  <si>
    <t>Укладка стальных водопроводных труб с ВУИ</t>
  </si>
  <si>
    <t>395</t>
  </si>
  <si>
    <t>ЛС 06-03-01 Поз.: 29-34; ЛС 06-03-03 Поз.: 39-44, 89-96</t>
  </si>
  <si>
    <t>Установка приборов контроля</t>
  </si>
  <si>
    <t>396</t>
  </si>
  <si>
    <t>ЛС 06-03-03 Поз.: 86-88</t>
  </si>
  <si>
    <t>Монтаж -автоматический клапан типа "захлопка"</t>
  </si>
  <si>
    <t>397</t>
  </si>
  <si>
    <t>ЛС 06-03-01 Поз.: 35-41; ЛС 06-03-03 Поз.: 45-51, 97-102</t>
  </si>
  <si>
    <t>Устройство изоляции и АКЗ трубопроводов</t>
  </si>
  <si>
    <t>398</t>
  </si>
  <si>
    <t>ЛС 06-03-01 Поз.: 42-57; ЛС 06-03-03 Поз.: 150-167</t>
  </si>
  <si>
    <t>Устройство-Тепловая камера УТ2, УТ1</t>
  </si>
  <si>
    <t>399</t>
  </si>
  <si>
    <t>ЛС 06-03-02 Поз.: 1, 8, 9; ЛС 06-03-04 Поз.: 1, 7-9</t>
  </si>
  <si>
    <t>Монтаж терминалов</t>
  </si>
  <si>
    <t>400</t>
  </si>
  <si>
    <t>ЛС 06-03-02 Поз.: 2, 10; ЛС 06-03-04 Поз.: 2, 10</t>
  </si>
  <si>
    <t>Установка настенного ковера</t>
  </si>
  <si>
    <t>401</t>
  </si>
  <si>
    <t>ЛС 06-03-02 Поз.: 7, 13</t>
  </si>
  <si>
    <t>Установка детектора</t>
  </si>
  <si>
    <t>402</t>
  </si>
  <si>
    <t>ЛС 06-03-02 Поз.: 4, 12; ЛС 06-03-04 Поз.: 4, 12</t>
  </si>
  <si>
    <t>403</t>
  </si>
  <si>
    <t>ЛС 06-03-02 Поз.: 3, 5, 6, 11; ЛС 06-03-04 Поз.: 3, 5, 6, 11</t>
  </si>
  <si>
    <t>Укладка трубопровода стального-кабельная канализация</t>
  </si>
  <si>
    <t>404</t>
  </si>
  <si>
    <t>ЛС 06-03-03 Поз.: 103</t>
  </si>
  <si>
    <t>405</t>
  </si>
  <si>
    <t>ЛС 06-03-03 Поз.: 104</t>
  </si>
  <si>
    <t>Насос Д315-71, G=315 м3/ч, Н=62,0 м, с эл.двигателем АИР 80 S2, N=110 кВт; n=3000 кВт</t>
  </si>
  <si>
    <t>406</t>
  </si>
  <si>
    <t>ЛС 06-03-03 Поз.: 105-126</t>
  </si>
  <si>
    <t>Устройство монолитных конструкций -каналы Клм1, Клм2, Клм4</t>
  </si>
  <si>
    <t>407</t>
  </si>
  <si>
    <t>ЛС 06-03-03 Поз.: 127-134</t>
  </si>
  <si>
    <t>Устройство неподвижных опор Н1- Н4</t>
  </si>
  <si>
    <t>408</t>
  </si>
  <si>
    <t>ЛС 06-03-03 Поз.: 135-143</t>
  </si>
  <si>
    <t>Устройство углов поворота УП1-УП10 и компенсационной ниши К1</t>
  </si>
  <si>
    <t>409</t>
  </si>
  <si>
    <t>ЛС 06-03-03 Поз.: 144-149</t>
  </si>
  <si>
    <t>Устройство стен  Стм1, Стм2</t>
  </si>
  <si>
    <t>410</t>
  </si>
  <si>
    <t>ЛС 06-03-03 Поз.: 168-178</t>
  </si>
  <si>
    <t>Устройство сбросного колодца Сбк1</t>
  </si>
  <si>
    <t>Итого по разделу 32 Тепловая сеть площадочная и внеплощадочная с системой ОДК</t>
  </si>
  <si>
    <t>Раздел 33. Благоустройство</t>
  </si>
  <si>
    <t>411</t>
  </si>
  <si>
    <t>ЛС 07-01-01 Поз.: 1-6</t>
  </si>
  <si>
    <t>Вертикальная планировка: земляные работы</t>
  </si>
  <si>
    <t>412</t>
  </si>
  <si>
    <t>ЛС 07-01-02 Поз.: 1-11, 62-72</t>
  </si>
  <si>
    <t>Устройство проездов по типу А1 (проектное решение)</t>
  </si>
  <si>
    <t>413</t>
  </si>
  <si>
    <t>ЛС 07-01-02 Поз.: 12, 13, 21, 22, 31, 32, 60, 61, 73, 74</t>
  </si>
  <si>
    <t>Установка бортовых камней</t>
  </si>
  <si>
    <t>414</t>
  </si>
  <si>
    <t>ЛС 07-01-02 Поз.: 40, 41, 83, 84, 95, 96</t>
  </si>
  <si>
    <t>Установка бортовых камней бетонных газонных</t>
  </si>
  <si>
    <t>415</t>
  </si>
  <si>
    <t>ЛС 07-01-02 Поз.: 14-20</t>
  </si>
  <si>
    <t>Устройство асфальтобетонного покрытия площадки для мусорных контейнеров тип А2</t>
  </si>
  <si>
    <t>416</t>
  </si>
  <si>
    <t>ЛС 07-01-02 Поз.: 23-30, 75-82</t>
  </si>
  <si>
    <t>Устройство покрытия из плитки тротуара и площадок тип П1</t>
  </si>
  <si>
    <t>ЛС 07-01-02 Поз.: 33-39</t>
  </si>
  <si>
    <t>Устройство травяного покрытия тип Т1</t>
  </si>
  <si>
    <t>ЛС 07-01-02 Поз.: 42-53</t>
  </si>
  <si>
    <t>Устройство ячеистый газон  тип Г1,</t>
  </si>
  <si>
    <t>ЛС 07-01-02 Поз.: 54-59</t>
  </si>
  <si>
    <t>Устройство асфальтобетонного покрытия  парковки тип А3</t>
  </si>
  <si>
    <t>ЛС 07-01-02 Поз.: 85-94</t>
  </si>
  <si>
    <t>Устройство асфальтобетонного покрытия пешеходной дорожки тип А4</t>
  </si>
  <si>
    <t>ЛС 07-01-03 Поз.: 1-9</t>
  </si>
  <si>
    <t>Посев газонов с подготовкой почвы</t>
  </si>
  <si>
    <t>ЛС 07-01-03 Поз.: 10-12</t>
  </si>
  <si>
    <t>Посадка многолетних цветников с подготовкой почвы</t>
  </si>
  <si>
    <t>ЛС 07-01-03 Поз.: 13-18</t>
  </si>
  <si>
    <t>Посадка кустарников</t>
  </si>
  <si>
    <t>ЛС 07-01-03 Поз.: 19-21</t>
  </si>
  <si>
    <t>Посадка деревьев</t>
  </si>
  <si>
    <t>ЛС 07-01-03 Поз.: 22-25</t>
  </si>
  <si>
    <t>Восстановление газона внеплощадочных сетей</t>
  </si>
  <si>
    <t>ЛС 07-01-04 Поз.: 1-3, 5</t>
  </si>
  <si>
    <t>Установка МАФ</t>
  </si>
  <si>
    <t>ЛС 07-01-04 Поз.: 4</t>
  </si>
  <si>
    <t>Навес для м/б с воротами (3-контейнера)</t>
  </si>
  <si>
    <t>ЛС 07-01-05 Поз.: 1-12</t>
  </si>
  <si>
    <t>Установка металлических столбов ограждений</t>
  </si>
  <si>
    <t>ЛС 07-01-05 Поз.: 13-15</t>
  </si>
  <si>
    <t>Устройство заграждений из готовых металлических решетчатых панелей</t>
  </si>
  <si>
    <t>ЛС 07-01-05 Поз.: 16-19</t>
  </si>
  <si>
    <t>Устройство калиток</t>
  </si>
  <si>
    <t>ЛС 07-01-05 Поз.: 20-22</t>
  </si>
  <si>
    <t>Устройство ворот распашных</t>
  </si>
  <si>
    <t>ЛС 07-01-05 Поз.: 23, 24</t>
  </si>
  <si>
    <t>Вывоз лишнего грунта</t>
  </si>
  <si>
    <t>Итого по разделу 33 Благоустройство</t>
  </si>
  <si>
    <t>Раздел 34. Пусконаладочные работы</t>
  </si>
  <si>
    <t>ЛС 09-01-01 Поз.: 1-4</t>
  </si>
  <si>
    <t>ПНР вентиляции</t>
  </si>
  <si>
    <t>ЛС 09-01-01 Поз.: 5-8</t>
  </si>
  <si>
    <t>ПНР противодымной защиты</t>
  </si>
  <si>
    <t>ЛС 09-01-02 Поз.: 1</t>
  </si>
  <si>
    <t>ПНР систем кондиционирования</t>
  </si>
  <si>
    <t>ЛС 09-01-03 Поз.: 1-3</t>
  </si>
  <si>
    <t>ПНР лифтовой системы</t>
  </si>
  <si>
    <t>ЛС 09-01-04 Поз.: 1-19</t>
  </si>
  <si>
    <t>ПНР ВРУ</t>
  </si>
  <si>
    <t>ЛС 09-01-04 Поз.: 20-31</t>
  </si>
  <si>
    <t>ПНР АВР1-ЩРА1</t>
  </si>
  <si>
    <t>ЛС 09-01-04 Поз.: 32-45</t>
  </si>
  <si>
    <t>ПНР АВР1-ППУ1</t>
  </si>
  <si>
    <t>ЛС 09-01-04 Поз.: 46-54</t>
  </si>
  <si>
    <t>ПНР ЩСС</t>
  </si>
  <si>
    <t>ЛС 09-01-04 Поз.: 55-112</t>
  </si>
  <si>
    <t>ПНР ЩР0-9, ЩР 1.1, ЩР 1.2</t>
  </si>
  <si>
    <t>ЛС 09-01-04 Поз.: 113-163</t>
  </si>
  <si>
    <t>ПНР ЩВ0-9</t>
  </si>
  <si>
    <t>ЛС 09-01-04 Поз.: 164-173</t>
  </si>
  <si>
    <t>ПНР ЩАО</t>
  </si>
  <si>
    <t>ЛС 09-01-04 Поз.: 174-218</t>
  </si>
  <si>
    <t>ПНР ЩО0-9</t>
  </si>
  <si>
    <t>ЛС 09-01-05 Поз.: 1-26</t>
  </si>
  <si>
    <t>ПНР 2БКТПН 400/6/0,4 кВ (РУ 6 кВ и РУ 0,4 кВ)- системы наружного электроснабжения</t>
  </si>
  <si>
    <t>ЛС 09-01-06 Поз.: 1, 2</t>
  </si>
  <si>
    <t>ПНР системы диспетчеризации лифтов</t>
  </si>
  <si>
    <t>ЛС 09-01-07 Поз.: 1-3</t>
  </si>
  <si>
    <t>ПНР системы ОДК площадочных тепловых сетей</t>
  </si>
  <si>
    <t>ЛС 09-01-08 Поз.: 1-3</t>
  </si>
  <si>
    <t>ПНР</t>
  </si>
  <si>
    <t>Итого по разделу 34 Пусконаладочные работы</t>
  </si>
  <si>
    <t>Раздел 35. Временные здания и сооружения</t>
  </si>
  <si>
    <t>ЛС Приказ от 19.06.2020 № 332/пр прил.1 п.50 Поз.: БН</t>
  </si>
  <si>
    <t>Временные здания и сооружения</t>
  </si>
  <si>
    <t>Итого по разделу 35 Временные здания и сооружения</t>
  </si>
  <si>
    <t>Раздел 36. Прочие работы и затраты</t>
  </si>
  <si>
    <t>ЛС Расчет Поз.: б/н</t>
  </si>
  <si>
    <t>Расчет затрат на привлечение студенческих отрядов</t>
  </si>
  <si>
    <t>Итого по разделу 36 Прочие работы и затраты</t>
  </si>
  <si>
    <t>ЛС Приказ от 25.05.2021 № 325/пр прил.1 п.85, прил.4 п.1 Поз.: БН</t>
  </si>
  <si>
    <t>Производство работ в зимнее время</t>
  </si>
  <si>
    <t>Итого по разделу 37 Непредвиденные затраты</t>
  </si>
  <si>
    <t>ЛС Приказ от 4.08.2020 № 421/пр п.179 Поз.: БН</t>
  </si>
  <si>
    <t>Непредвиденные затраты</t>
  </si>
  <si>
    <t>Итого по разделу 38 Новый Раздел</t>
  </si>
  <si>
    <t>Итого по смете</t>
  </si>
  <si>
    <t>Составил:</t>
  </si>
  <si>
    <t>(должность, подпись, инициалы, фамилия)</t>
  </si>
  <si>
    <t>Проверил:</t>
  </si>
  <si>
    <t>Раздел 28.   Площадочные сети водоснабжения</t>
  </si>
  <si>
    <t>Раздел 37. Производство работ в зимнее время</t>
  </si>
  <si>
    <t>Раздел 38. Непредвиденные затраты и работы</t>
  </si>
  <si>
    <t>НДС 20%</t>
  </si>
  <si>
    <t>Всего с НДС 20%</t>
  </si>
  <si>
    <t>2025 год 
(этап исполнения контракта)</t>
  </si>
  <si>
    <t>2027 год
 (этап исполнения контракта)</t>
  </si>
  <si>
    <t>2026 год 
(этап исполнения контракта)</t>
  </si>
  <si>
    <t>2028 год 
(этап исполнения контракта)</t>
  </si>
  <si>
    <t>СМЕТА КОНТРАКТА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</si>
  <si>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</si>
  <si>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</si>
  <si>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</si>
  <si>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</si>
  <si>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</si>
  <si>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</si>
  <si>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</si>
  <si>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</si>
  <si>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</si>
  <si>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</si>
  <si>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</si>
  <si>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</si>
  <si>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</si>
  <si>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</si>
  <si>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</si>
  <si>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</si>
  <si>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</si>
  <si>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</si>
  <si>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</si>
  <si>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</si>
  <si>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</si>
  <si>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</si>
  <si>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</si>
  <si>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</si>
  <si>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</si>
  <si>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</si>
  <si>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</si>
  <si>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</si>
  <si>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</si>
  <si>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</si>
  <si>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</si>
  <si>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</si>
  <si>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</si>
  <si>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</si>
  <si>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</si>
  <si>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</si>
  <si>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Итого по разделу 38 Непредвиденные затраты</t>
  </si>
  <si>
    <t>Всего к выполнению по смете</t>
  </si>
  <si>
    <t>Итого с учетом полученного аванса в размере 5% от суммы контракта</t>
  </si>
  <si>
    <t>Всего к выполнению за вычетом аванса в размере 5% от суммы контракта</t>
  </si>
  <si>
    <t>Аванс в  размере 5% от суммы контракта</t>
  </si>
  <si>
    <t>ЛС 02-01-01 Поз.: 10-16</t>
  </si>
  <si>
    <t>ЛС 02-01-01 Поз.: 16-17</t>
  </si>
  <si>
    <t>Инвентарные щиты</t>
  </si>
  <si>
    <t>Наименование конструктивных решений (элементов), штов (видов) работ, оборудования</t>
  </si>
  <si>
    <t>Раздел 20. Автоматика штная</t>
  </si>
  <si>
    <t>Итого по разделу 20 Автоматика штная</t>
  </si>
  <si>
    <t>417</t>
  </si>
  <si>
    <t>Компенсационное озеленение (посадка деревьев и кустарников)</t>
  </si>
  <si>
    <t>м/п</t>
  </si>
  <si>
    <t>м2</t>
  </si>
  <si>
    <t>коплл</t>
  </si>
  <si>
    <t>Раздел 20. Автоматика комплексная</t>
  </si>
  <si>
    <t>Итого по разделу 20 Автоматика комплексная</t>
  </si>
  <si>
    <t>573,3</t>
  </si>
  <si>
    <t>769,5</t>
  </si>
  <si>
    <t>279,8</t>
  </si>
  <si>
    <t>2847,2</t>
  </si>
  <si>
    <t xml:space="preserve"> в том числе НДС 22% (с 01.01.2026)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</si>
</sst>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0.000"/>
    <numFmt numFmtId="167" formatCode="#,##0.00000"/>
  </numFmts>
  <fonts count="14" x14ac:knownFonts="1">
    <font>
      <sz val="11"/>
      <color rgb="FF000000"/>
      <name val="Calibri"/>
      <charset val="204"/>
    </font>
    <font>
      <sz val="9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i/>
      <sz val="9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i/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i/>
      <sz val="9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right"/>
    </xf>
    <xf numFmtId="0" fontId="0" fillId="0" borderId="0" xfId="0" applyFill="1" applyAlignment="1">
      <alignment wrapText="1"/>
    </xf>
    <xf numFmtId="2" fontId="0" fillId="0" borderId="0" xfId="0" applyNumberFormat="1" applyFill="1"/>
    <xf numFmtId="0" fontId="0" fillId="0" borderId="0" xfId="0" applyFill="1" applyAlignment="1">
      <alignment horizontal="center" vertical="center"/>
    </xf>
    <xf numFmtId="164" fontId="0" fillId="0" borderId="0" xfId="1" applyFont="1" applyFill="1"/>
    <xf numFmtId="0" fontId="2" fillId="0" borderId="0" xfId="0" applyFont="1" applyFill="1"/>
    <xf numFmtId="43" fontId="0" fillId="0" borderId="0" xfId="0" applyNumberFormat="1" applyFill="1"/>
    <xf numFmtId="43" fontId="12" fillId="0" borderId="0" xfId="0" applyNumberFormat="1" applyFont="1" applyFill="1"/>
    <xf numFmtId="43" fontId="5" fillId="0" borderId="0" xfId="0" applyNumberFormat="1" applyFont="1" applyFill="1"/>
    <xf numFmtId="43" fontId="11" fillId="0" borderId="0" xfId="0" applyNumberFormat="1" applyFont="1" applyFill="1"/>
    <xf numFmtId="43" fontId="0" fillId="0" borderId="3" xfId="0" applyNumberFormat="1" applyFill="1" applyBorder="1"/>
    <xf numFmtId="0" fontId="4" fillId="0" borderId="0" xfId="0" applyFont="1" applyFill="1" applyAlignment="1">
      <alignment horizontal="center"/>
    </xf>
    <xf numFmtId="164" fontId="11" fillId="0" borderId="3" xfId="1" applyFont="1" applyFill="1" applyBorder="1"/>
    <xf numFmtId="0" fontId="5" fillId="0" borderId="10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6" fillId="0" borderId="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top" wrapText="1"/>
    </xf>
    <xf numFmtId="0" fontId="5" fillId="0" borderId="0" xfId="0" applyFont="1" applyFill="1" applyAlignment="1">
      <alignment wrapText="1"/>
    </xf>
    <xf numFmtId="0" fontId="0" fillId="0" borderId="5" xfId="0" applyFill="1" applyBorder="1"/>
    <xf numFmtId="49" fontId="2" fillId="0" borderId="4" xfId="0" applyNumberFormat="1" applyFont="1" applyFill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horizontal="center" vertical="top"/>
    </xf>
    <xf numFmtId="1" fontId="2" fillId="0" borderId="4" xfId="0" applyNumberFormat="1" applyFont="1" applyFill="1" applyBorder="1" applyAlignment="1">
      <alignment horizontal="center" vertical="top"/>
    </xf>
    <xf numFmtId="4" fontId="2" fillId="0" borderId="4" xfId="0" applyNumberFormat="1" applyFont="1" applyFill="1" applyBorder="1" applyAlignment="1">
      <alignment horizontal="right" vertical="top"/>
    </xf>
    <xf numFmtId="4" fontId="2" fillId="0" borderId="4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Alignment="1">
      <alignment vertical="top" wrapText="1"/>
    </xf>
    <xf numFmtId="4" fontId="6" fillId="0" borderId="0" xfId="0" applyNumberFormat="1" applyFont="1" applyFill="1" applyAlignment="1">
      <alignment vertical="top" wrapText="1"/>
    </xf>
    <xf numFmtId="4" fontId="2" fillId="0" borderId="3" xfId="0" applyNumberFormat="1" applyFont="1" applyFill="1" applyBorder="1" applyAlignment="1">
      <alignment vertical="top"/>
    </xf>
    <xf numFmtId="2" fontId="2" fillId="0" borderId="4" xfId="0" applyNumberFormat="1" applyFont="1" applyFill="1" applyBorder="1" applyAlignment="1">
      <alignment horizontal="center" vertical="top"/>
    </xf>
    <xf numFmtId="165" fontId="2" fillId="0" borderId="4" xfId="0" applyNumberFormat="1" applyFont="1" applyFill="1" applyBorder="1" applyAlignment="1">
      <alignment horizontal="center" vertical="top"/>
    </xf>
    <xf numFmtId="4" fontId="0" fillId="0" borderId="0" xfId="0" applyNumberFormat="1" applyFill="1"/>
    <xf numFmtId="166" fontId="2" fillId="0" borderId="4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4" fontId="6" fillId="0" borderId="3" xfId="0" applyNumberFormat="1" applyFont="1" applyFill="1" applyBorder="1" applyAlignment="1">
      <alignment horizontal="right" vertical="top"/>
    </xf>
    <xf numFmtId="4" fontId="6" fillId="0" borderId="3" xfId="0" applyNumberFormat="1" applyFont="1" applyFill="1" applyBorder="1" applyAlignment="1">
      <alignment vertical="top"/>
    </xf>
    <xf numFmtId="0" fontId="6" fillId="0" borderId="3" xfId="0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vertical="top" wrapText="1"/>
    </xf>
    <xf numFmtId="167" fontId="2" fillId="0" borderId="3" xfId="0" applyNumberFormat="1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4" fontId="0" fillId="0" borderId="3" xfId="0" applyNumberFormat="1" applyFill="1" applyBorder="1" applyAlignment="1">
      <alignment vertical="top"/>
    </xf>
    <xf numFmtId="4" fontId="7" fillId="0" borderId="0" xfId="0" applyNumberFormat="1" applyFont="1" applyFill="1" applyAlignment="1">
      <alignment vertical="top" wrapText="1"/>
    </xf>
    <xf numFmtId="4" fontId="2" fillId="0" borderId="3" xfId="1" applyNumberFormat="1" applyFont="1" applyFill="1" applyBorder="1" applyAlignment="1">
      <alignment vertical="top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4" fontId="6" fillId="0" borderId="3" xfId="1" applyNumberFormat="1" applyFont="1" applyFill="1" applyBorder="1" applyAlignment="1">
      <alignment vertical="top"/>
    </xf>
    <xf numFmtId="4" fontId="2" fillId="0" borderId="0" xfId="0" applyNumberFormat="1" applyFont="1" applyFill="1" applyAlignment="1">
      <alignment vertical="top"/>
    </xf>
    <xf numFmtId="0" fontId="0" fillId="0" borderId="3" xfId="0" applyFill="1" applyBorder="1" applyAlignment="1">
      <alignment horizontal="center" vertical="center"/>
    </xf>
    <xf numFmtId="2" fontId="0" fillId="0" borderId="3" xfId="0" applyNumberFormat="1" applyFill="1" applyBorder="1"/>
    <xf numFmtId="0" fontId="0" fillId="0" borderId="3" xfId="0" applyFill="1" applyBorder="1"/>
    <xf numFmtId="4" fontId="6" fillId="0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4" fontId="5" fillId="0" borderId="0" xfId="0" applyNumberFormat="1" applyFont="1" applyFill="1"/>
    <xf numFmtId="0" fontId="9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left" vertical="top" wrapText="1"/>
    </xf>
    <xf numFmtId="49" fontId="2" fillId="0" borderId="7" xfId="0" applyNumberFormat="1" applyFont="1" applyFill="1" applyBorder="1" applyAlignment="1">
      <alignment horizontal="left" vertical="top" wrapText="1"/>
    </xf>
    <xf numFmtId="49" fontId="2" fillId="0" borderId="8" xfId="0" applyNumberFormat="1" applyFont="1" applyFill="1" applyBorder="1" applyAlignment="1">
      <alignment horizontal="left" vertical="top" wrapText="1"/>
    </xf>
    <xf numFmtId="49" fontId="6" fillId="0" borderId="6" xfId="0" applyNumberFormat="1" applyFont="1" applyFill="1" applyBorder="1" applyAlignment="1">
      <alignment horizontal="left" vertical="top" wrapText="1"/>
    </xf>
    <xf numFmtId="49" fontId="6" fillId="0" borderId="7" xfId="0" applyNumberFormat="1" applyFont="1" applyFill="1" applyBorder="1" applyAlignment="1">
      <alignment horizontal="left" vertical="top" wrapText="1"/>
    </xf>
    <xf numFmtId="49" fontId="6" fillId="0" borderId="8" xfId="0" applyNumberFormat="1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top" wrapText="1"/>
    </xf>
    <xf numFmtId="0" fontId="5" fillId="0" borderId="26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top"/>
    </xf>
    <xf numFmtId="0" fontId="6" fillId="0" borderId="3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vertical="top" wrapText="1"/>
    </xf>
    <xf numFmtId="49" fontId="6" fillId="0" borderId="7" xfId="0" applyNumberFormat="1" applyFont="1" applyFill="1" applyBorder="1" applyAlignment="1">
      <alignment vertical="top" wrapText="1"/>
    </xf>
    <xf numFmtId="49" fontId="6" fillId="0" borderId="8" xfId="0" applyNumberFormat="1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518"/>
  <sheetViews>
    <sheetView tabSelected="1" view="pageBreakPreview" topLeftCell="A480" zoomScale="85" zoomScaleNormal="85" zoomScaleSheetLayoutView="85" workbookViewId="0">
      <selection activeCell="AQ514" sqref="AQ514"/>
    </sheetView>
  </sheetViews>
  <sheetFormatPr defaultColWidth="8.85546875" defaultRowHeight="15" x14ac:dyDescent="0.25"/>
  <cols>
    <col min="1" max="1" width="7.42578125" style="5" customWidth="1"/>
    <col min="2" max="2" width="9" style="1" hidden="1" customWidth="1"/>
    <col min="3" max="3" width="7.5703125" style="1" hidden="1" customWidth="1"/>
    <col min="4" max="4" width="20.7109375" style="1" customWidth="1"/>
    <col min="5" max="5" width="24" style="1" customWidth="1"/>
    <col min="6" max="6" width="6.5703125" style="1" customWidth="1"/>
    <col min="7" max="7" width="10.7109375" style="1" customWidth="1"/>
    <col min="8" max="8" width="10.28515625" style="1" bestFit="1" customWidth="1"/>
    <col min="9" max="9" width="12.42578125" style="1" bestFit="1" customWidth="1"/>
    <col min="10" max="10" width="21.85546875" style="1" bestFit="1" customWidth="1"/>
    <col min="11" max="11" width="24.28515625" style="1" customWidth="1"/>
    <col min="12" max="12" width="20.42578125" style="1" hidden="1" customWidth="1"/>
    <col min="13" max="25" width="184.5703125" style="3" hidden="1" customWidth="1"/>
    <col min="26" max="26" width="29.28515625" style="3" hidden="1" customWidth="1"/>
    <col min="27" max="27" width="69" style="3" hidden="1" customWidth="1"/>
    <col min="28" max="29" width="138.28515625" style="3" hidden="1" customWidth="1"/>
    <col min="30" max="30" width="184.5703125" style="3" hidden="1" customWidth="1"/>
    <col min="31" max="32" width="138.28515625" style="3" hidden="1" customWidth="1"/>
    <col min="33" max="33" width="9.85546875" style="3" hidden="1" customWidth="1"/>
    <col min="34" max="34" width="11.5703125" style="3" hidden="1" customWidth="1"/>
    <col min="35" max="39" width="4.7109375" style="3" hidden="1" customWidth="1"/>
    <col min="40" max="40" width="17.42578125" style="1" bestFit="1" customWidth="1"/>
    <col min="41" max="41" width="17.140625" style="1" customWidth="1"/>
    <col min="42" max="42" width="13.5703125" style="1" bestFit="1" customWidth="1"/>
    <col min="43" max="43" width="17.42578125" style="1" bestFit="1" customWidth="1"/>
    <col min="44" max="44" width="16.5703125" style="1" bestFit="1" customWidth="1"/>
    <col min="45" max="45" width="21.7109375" style="4" customWidth="1"/>
    <col min="46" max="46" width="17" style="4" customWidth="1"/>
    <col min="47" max="47" width="16.140625" style="4" customWidth="1"/>
    <col min="48" max="48" width="12.7109375" style="4" bestFit="1" customWidth="1"/>
    <col min="49" max="49" width="11.42578125" style="4" bestFit="1" customWidth="1"/>
    <col min="50" max="50" width="12.42578125" style="4" bestFit="1" customWidth="1"/>
    <col min="51" max="51" width="11.42578125" style="4" bestFit="1" customWidth="1"/>
    <col min="52" max="52" width="11.42578125" style="4" customWidth="1"/>
    <col min="53" max="53" width="11.42578125" style="4" bestFit="1" customWidth="1"/>
    <col min="54" max="54" width="12.42578125" style="4" bestFit="1" customWidth="1"/>
    <col min="55" max="55" width="8.85546875" style="4"/>
    <col min="56" max="57" width="11.42578125" style="4" bestFit="1" customWidth="1"/>
    <col min="58" max="58" width="12.42578125" style="4" bestFit="1" customWidth="1"/>
    <col min="59" max="59" width="11.42578125" style="4" bestFit="1" customWidth="1"/>
    <col min="60" max="16384" width="8.85546875" style="1"/>
  </cols>
  <sheetData>
    <row r="1" spans="1:44" x14ac:dyDescent="0.25">
      <c r="A1" s="1"/>
      <c r="L1" s="2" t="s">
        <v>0</v>
      </c>
    </row>
    <row r="2" spans="1:44" x14ac:dyDescent="0.25">
      <c r="L2" s="2" t="s">
        <v>1</v>
      </c>
      <c r="AN2" s="6"/>
    </row>
    <row r="3" spans="1:44" x14ac:dyDescent="0.25">
      <c r="B3" s="7"/>
      <c r="C3" s="7"/>
      <c r="D3" s="7"/>
      <c r="E3" s="7"/>
      <c r="F3" s="7"/>
      <c r="G3" s="7"/>
      <c r="H3" s="7"/>
      <c r="I3" s="2"/>
      <c r="AN3" s="8"/>
      <c r="AO3" s="8"/>
      <c r="AP3" s="8"/>
      <c r="AR3" s="8"/>
    </row>
    <row r="4" spans="1:44" ht="21" x14ac:dyDescent="0.25">
      <c r="A4" s="87" t="s">
        <v>1265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AN4" s="9"/>
      <c r="AO4" s="9"/>
      <c r="AP4" s="9"/>
      <c r="AQ4" s="9"/>
      <c r="AR4" s="8"/>
    </row>
    <row r="5" spans="1:44" x14ac:dyDescent="0.25">
      <c r="B5" s="5"/>
      <c r="C5" s="5"/>
      <c r="D5" s="5"/>
      <c r="AN5" s="10"/>
      <c r="AO5" s="10"/>
      <c r="AP5" s="10"/>
      <c r="AQ5" s="10"/>
      <c r="AR5" s="11"/>
    </row>
    <row r="6" spans="1:44" x14ac:dyDescent="0.25">
      <c r="A6" s="88" t="s">
        <v>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3" t="s">
        <v>2</v>
      </c>
      <c r="N6" s="3" t="s">
        <v>3</v>
      </c>
      <c r="O6" s="3" t="s">
        <v>3</v>
      </c>
      <c r="P6" s="3" t="s">
        <v>3</v>
      </c>
      <c r="Q6" s="3" t="s">
        <v>3</v>
      </c>
      <c r="R6" s="3" t="s">
        <v>3</v>
      </c>
      <c r="S6" s="3" t="s">
        <v>3</v>
      </c>
      <c r="T6" s="3" t="s">
        <v>3</v>
      </c>
      <c r="U6" s="3" t="s">
        <v>3</v>
      </c>
      <c r="V6" s="3" t="s">
        <v>3</v>
      </c>
      <c r="W6" s="3" t="s">
        <v>3</v>
      </c>
      <c r="X6" s="3" t="s">
        <v>3</v>
      </c>
      <c r="AN6" s="6"/>
      <c r="AO6" s="6"/>
      <c r="AP6" s="6"/>
      <c r="AQ6" s="6"/>
    </row>
    <row r="7" spans="1:44" x14ac:dyDescent="0.25">
      <c r="A7" s="89" t="s">
        <v>4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AN7" s="12"/>
      <c r="AO7" s="12"/>
      <c r="AP7" s="12"/>
      <c r="AQ7" s="12"/>
    </row>
    <row r="8" spans="1:44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AN8" s="14"/>
      <c r="AO8" s="14"/>
      <c r="AP8" s="14"/>
      <c r="AQ8" s="14"/>
    </row>
    <row r="9" spans="1:44" x14ac:dyDescent="0.25">
      <c r="A9" s="90" t="s">
        <v>5</v>
      </c>
      <c r="B9" s="92" t="s">
        <v>6</v>
      </c>
      <c r="C9" s="93"/>
      <c r="D9" s="94"/>
      <c r="E9" s="98" t="s">
        <v>1310</v>
      </c>
      <c r="F9" s="93"/>
      <c r="G9" s="94"/>
      <c r="H9" s="100" t="s">
        <v>7</v>
      </c>
      <c r="I9" s="100" t="s">
        <v>8</v>
      </c>
      <c r="J9" s="100" t="s">
        <v>9</v>
      </c>
      <c r="K9" s="102" t="s">
        <v>10</v>
      </c>
      <c r="L9" s="100" t="s">
        <v>11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71" t="s">
        <v>1261</v>
      </c>
      <c r="AO9" s="71" t="s">
        <v>1263</v>
      </c>
      <c r="AP9" s="71" t="s">
        <v>1262</v>
      </c>
      <c r="AQ9" s="73" t="s">
        <v>1264</v>
      </c>
    </row>
    <row r="10" spans="1:44" ht="15.75" thickBot="1" x14ac:dyDescent="0.3">
      <c r="A10" s="91"/>
      <c r="B10" s="95"/>
      <c r="C10" s="96"/>
      <c r="D10" s="97"/>
      <c r="E10" s="99"/>
      <c r="F10" s="96"/>
      <c r="G10" s="97"/>
      <c r="H10" s="101"/>
      <c r="I10" s="101"/>
      <c r="J10" s="101"/>
      <c r="K10" s="103"/>
      <c r="L10" s="101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72"/>
      <c r="AO10" s="72"/>
      <c r="AP10" s="72"/>
      <c r="AQ10" s="74"/>
    </row>
    <row r="11" spans="1:44" ht="15.75" thickBot="1" x14ac:dyDescent="0.3">
      <c r="A11" s="17">
        <v>1</v>
      </c>
      <c r="B11" s="81">
        <v>2</v>
      </c>
      <c r="C11" s="82"/>
      <c r="D11" s="83"/>
      <c r="E11" s="84">
        <v>3</v>
      </c>
      <c r="F11" s="85"/>
      <c r="G11" s="86"/>
      <c r="H11" s="18">
        <v>4</v>
      </c>
      <c r="I11" s="18">
        <v>5</v>
      </c>
      <c r="J11" s="18">
        <v>6</v>
      </c>
      <c r="K11" s="18">
        <v>7</v>
      </c>
      <c r="L11" s="19">
        <v>8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9">
        <v>9</v>
      </c>
      <c r="AO11" s="19">
        <v>10</v>
      </c>
      <c r="AP11" s="19">
        <v>11</v>
      </c>
      <c r="AQ11" s="20">
        <v>12</v>
      </c>
    </row>
    <row r="12" spans="1:44" x14ac:dyDescent="0.25">
      <c r="B12" s="75"/>
      <c r="C12" s="76"/>
      <c r="D12" s="77"/>
      <c r="E12" s="75" t="s">
        <v>12</v>
      </c>
      <c r="F12" s="76"/>
      <c r="G12" s="77"/>
      <c r="H12" s="21"/>
      <c r="I12" s="21"/>
      <c r="J12" s="21"/>
      <c r="K12" s="21"/>
      <c r="L12" s="21"/>
      <c r="Y12" s="22" t="s">
        <v>12</v>
      </c>
      <c r="AN12" s="23"/>
      <c r="AO12" s="23"/>
      <c r="AP12" s="23"/>
      <c r="AQ12" s="23"/>
    </row>
    <row r="13" spans="1:44" x14ac:dyDescent="0.25">
      <c r="A13" s="24" t="s">
        <v>13</v>
      </c>
      <c r="B13" s="65" t="s">
        <v>14</v>
      </c>
      <c r="C13" s="66"/>
      <c r="D13" s="67"/>
      <c r="E13" s="65" t="s">
        <v>15</v>
      </c>
      <c r="F13" s="66"/>
      <c r="G13" s="67"/>
      <c r="H13" s="25" t="s">
        <v>16</v>
      </c>
      <c r="I13" s="26">
        <v>11</v>
      </c>
      <c r="J13" s="27">
        <v>626.94939584220594</v>
      </c>
      <c r="K13" s="27">
        <v>6896.4433542642701</v>
      </c>
      <c r="L13" s="28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30"/>
      <c r="Z13" s="29" t="s">
        <v>14</v>
      </c>
      <c r="AA13" s="29" t="s">
        <v>15</v>
      </c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31">
        <v>6896.4433542642701</v>
      </c>
      <c r="AO13" s="31"/>
      <c r="AP13" s="31"/>
      <c r="AQ13" s="31"/>
    </row>
    <row r="14" spans="1:44" x14ac:dyDescent="0.25">
      <c r="A14" s="24" t="s">
        <v>17</v>
      </c>
      <c r="B14" s="65" t="s">
        <v>18</v>
      </c>
      <c r="C14" s="66"/>
      <c r="D14" s="67"/>
      <c r="E14" s="65" t="s">
        <v>19</v>
      </c>
      <c r="F14" s="66"/>
      <c r="G14" s="67"/>
      <c r="H14" s="25" t="s">
        <v>20</v>
      </c>
      <c r="I14" s="32">
        <v>12.95</v>
      </c>
      <c r="J14" s="27">
        <v>296.36920490822399</v>
      </c>
      <c r="K14" s="27">
        <v>3837.9772243831321</v>
      </c>
      <c r="L14" s="28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30"/>
      <c r="Z14" s="29" t="s">
        <v>18</v>
      </c>
      <c r="AA14" s="29" t="s">
        <v>19</v>
      </c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31">
        <v>3837.9772243831321</v>
      </c>
      <c r="AO14" s="31"/>
      <c r="AP14" s="31"/>
      <c r="AQ14" s="31"/>
    </row>
    <row r="15" spans="1:44" x14ac:dyDescent="0.25">
      <c r="A15" s="24" t="s">
        <v>21</v>
      </c>
      <c r="B15" s="65" t="s">
        <v>22</v>
      </c>
      <c r="C15" s="66"/>
      <c r="D15" s="67"/>
      <c r="E15" s="65" t="s">
        <v>23</v>
      </c>
      <c r="F15" s="66"/>
      <c r="G15" s="67"/>
      <c r="H15" s="25" t="s">
        <v>24</v>
      </c>
      <c r="I15" s="26">
        <v>1</v>
      </c>
      <c r="J15" s="27">
        <v>1814335.1765578042</v>
      </c>
      <c r="K15" s="27">
        <v>1814335.1765578042</v>
      </c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29" t="s">
        <v>22</v>
      </c>
      <c r="AA15" s="29" t="s">
        <v>23</v>
      </c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31">
        <v>1814335.1765578042</v>
      </c>
      <c r="AO15" s="31"/>
      <c r="AP15" s="31"/>
      <c r="AQ15" s="31"/>
    </row>
    <row r="16" spans="1:44" x14ac:dyDescent="0.25">
      <c r="A16" s="24" t="s">
        <v>25</v>
      </c>
      <c r="B16" s="65" t="s">
        <v>26</v>
      </c>
      <c r="C16" s="66"/>
      <c r="D16" s="67"/>
      <c r="E16" s="65" t="s">
        <v>27</v>
      </c>
      <c r="F16" s="66"/>
      <c r="G16" s="67"/>
      <c r="H16" s="25" t="s">
        <v>28</v>
      </c>
      <c r="I16" s="33">
        <v>44.2</v>
      </c>
      <c r="J16" s="27">
        <v>457.71493981714201</v>
      </c>
      <c r="K16" s="27">
        <v>20230.998350328493</v>
      </c>
      <c r="L16" s="28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0"/>
      <c r="Z16" s="29" t="s">
        <v>26</v>
      </c>
      <c r="AA16" s="29" t="s">
        <v>27</v>
      </c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31">
        <v>20230.998350328493</v>
      </c>
      <c r="AO16" s="31"/>
      <c r="AP16" s="31"/>
      <c r="AQ16" s="31"/>
    </row>
    <row r="17" spans="1:47" x14ac:dyDescent="0.25">
      <c r="A17" s="24" t="s">
        <v>29</v>
      </c>
      <c r="B17" s="65" t="s">
        <v>30</v>
      </c>
      <c r="C17" s="66"/>
      <c r="D17" s="67"/>
      <c r="E17" s="65" t="s">
        <v>31</v>
      </c>
      <c r="F17" s="66"/>
      <c r="G17" s="67"/>
      <c r="H17" s="25" t="s">
        <v>28</v>
      </c>
      <c r="I17" s="26">
        <v>17</v>
      </c>
      <c r="J17" s="27">
        <v>288.65954681867402</v>
      </c>
      <c r="K17" s="27">
        <v>4907.2122959174585</v>
      </c>
      <c r="L17" s="28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30"/>
      <c r="Z17" s="29" t="s">
        <v>30</v>
      </c>
      <c r="AA17" s="29" t="s">
        <v>31</v>
      </c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31">
        <v>4907.2122959174585</v>
      </c>
      <c r="AO17" s="31"/>
      <c r="AP17" s="31"/>
      <c r="AQ17" s="31"/>
    </row>
    <row r="18" spans="1:47" x14ac:dyDescent="0.25">
      <c r="A18" s="24" t="s">
        <v>32</v>
      </c>
      <c r="B18" s="65" t="s">
        <v>33</v>
      </c>
      <c r="C18" s="66"/>
      <c r="D18" s="67"/>
      <c r="E18" s="65" t="s">
        <v>34</v>
      </c>
      <c r="F18" s="66"/>
      <c r="G18" s="67"/>
      <c r="H18" s="25" t="s">
        <v>28</v>
      </c>
      <c r="I18" s="26">
        <v>25</v>
      </c>
      <c r="J18" s="27">
        <v>2090.9289095074137</v>
      </c>
      <c r="K18" s="27">
        <v>52273.222737685348</v>
      </c>
      <c r="L18" s="28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30"/>
      <c r="Z18" s="29" t="s">
        <v>33</v>
      </c>
      <c r="AA18" s="29" t="s">
        <v>34</v>
      </c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O18" s="31">
        <v>52273.222737685348</v>
      </c>
      <c r="AP18" s="31"/>
      <c r="AQ18" s="31"/>
    </row>
    <row r="19" spans="1:47" x14ac:dyDescent="0.25">
      <c r="A19" s="24" t="s">
        <v>35</v>
      </c>
      <c r="B19" s="65" t="s">
        <v>36</v>
      </c>
      <c r="C19" s="66"/>
      <c r="D19" s="67"/>
      <c r="E19" s="65" t="s">
        <v>37</v>
      </c>
      <c r="F19" s="66"/>
      <c r="G19" s="67"/>
      <c r="H19" s="25" t="s">
        <v>38</v>
      </c>
      <c r="I19" s="33">
        <v>42.7</v>
      </c>
      <c r="J19" s="27">
        <v>1681.3918717905181</v>
      </c>
      <c r="K19" s="27">
        <v>71795.429941071343</v>
      </c>
      <c r="L19" s="28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30"/>
      <c r="Z19" s="29" t="s">
        <v>36</v>
      </c>
      <c r="AA19" s="29" t="s">
        <v>37</v>
      </c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31">
        <v>71795.429941071343</v>
      </c>
      <c r="AO19" s="31"/>
      <c r="AP19" s="31"/>
      <c r="AQ19" s="31"/>
    </row>
    <row r="20" spans="1:47" x14ac:dyDescent="0.25">
      <c r="A20" s="24" t="s">
        <v>39</v>
      </c>
      <c r="B20" s="65" t="s">
        <v>40</v>
      </c>
      <c r="C20" s="66"/>
      <c r="D20" s="67"/>
      <c r="E20" s="65" t="s">
        <v>41</v>
      </c>
      <c r="F20" s="66"/>
      <c r="G20" s="67"/>
      <c r="H20" s="25" t="s">
        <v>38</v>
      </c>
      <c r="I20" s="26">
        <v>176</v>
      </c>
      <c r="J20" s="27">
        <v>323.86532743663201</v>
      </c>
      <c r="K20" s="27">
        <v>57000.297628847227</v>
      </c>
      <c r="L20" s="28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30"/>
      <c r="Z20" s="29" t="s">
        <v>40</v>
      </c>
      <c r="AA20" s="29" t="s">
        <v>41</v>
      </c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31">
        <v>57000.297628847227</v>
      </c>
      <c r="AO20" s="31"/>
      <c r="AP20" s="31"/>
      <c r="AQ20" s="31"/>
      <c r="AR20" s="34"/>
    </row>
    <row r="21" spans="1:47" x14ac:dyDescent="0.25">
      <c r="A21" s="24" t="s">
        <v>42</v>
      </c>
      <c r="B21" s="65" t="s">
        <v>43</v>
      </c>
      <c r="C21" s="66"/>
      <c r="D21" s="67"/>
      <c r="E21" s="65" t="s">
        <v>19</v>
      </c>
      <c r="F21" s="66"/>
      <c r="G21" s="67"/>
      <c r="H21" s="25" t="s">
        <v>20</v>
      </c>
      <c r="I21" s="35">
        <v>1135.049</v>
      </c>
      <c r="J21" s="27">
        <v>296.319465178614</v>
      </c>
      <c r="K21" s="27">
        <v>336337.11697877297</v>
      </c>
      <c r="L21" s="28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30"/>
      <c r="Z21" s="29" t="s">
        <v>43</v>
      </c>
      <c r="AA21" s="29" t="s">
        <v>19</v>
      </c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31">
        <v>336337.11697877297</v>
      </c>
      <c r="AO21" s="31"/>
      <c r="AP21" s="31"/>
      <c r="AQ21" s="31"/>
    </row>
    <row r="22" spans="1:47" x14ac:dyDescent="0.25">
      <c r="A22" s="24" t="s">
        <v>44</v>
      </c>
      <c r="B22" s="65" t="s">
        <v>45</v>
      </c>
      <c r="C22" s="66"/>
      <c r="D22" s="67"/>
      <c r="E22" s="65" t="s">
        <v>1314</v>
      </c>
      <c r="F22" s="66"/>
      <c r="G22" s="67"/>
      <c r="H22" s="25" t="s">
        <v>16</v>
      </c>
      <c r="I22" s="26">
        <v>22</v>
      </c>
      <c r="J22" s="27">
        <v>3794.7434514061197</v>
      </c>
      <c r="K22" s="27">
        <v>83484.355930934602</v>
      </c>
      <c r="L22" s="28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30"/>
      <c r="Z22" s="29" t="s">
        <v>45</v>
      </c>
      <c r="AA22" s="29" t="s">
        <v>46</v>
      </c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31">
        <v>83484.355930934631</v>
      </c>
      <c r="AO22" s="31"/>
      <c r="AP22" s="31"/>
      <c r="AQ22" s="31"/>
    </row>
    <row r="23" spans="1:47" x14ac:dyDescent="0.25">
      <c r="A23" s="36"/>
      <c r="B23" s="104" t="s">
        <v>47</v>
      </c>
      <c r="C23" s="105"/>
      <c r="D23" s="105"/>
      <c r="E23" s="105"/>
      <c r="F23" s="105"/>
      <c r="G23" s="105"/>
      <c r="H23" s="105"/>
      <c r="I23" s="105"/>
      <c r="J23" s="106"/>
      <c r="K23" s="37">
        <v>2451098.231000009</v>
      </c>
      <c r="L23" s="31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30"/>
      <c r="Z23" s="29"/>
      <c r="AA23" s="29"/>
      <c r="AB23" s="30" t="s">
        <v>47</v>
      </c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38">
        <f>SUM(AN13:AN22)</f>
        <v>2398825.0082623241</v>
      </c>
      <c r="AO23" s="38">
        <f>SUM(AO13:AO22)</f>
        <v>52273.222737685348</v>
      </c>
      <c r="AP23" s="38"/>
      <c r="AQ23" s="38"/>
      <c r="AR23" s="34"/>
    </row>
    <row r="24" spans="1:47" x14ac:dyDescent="0.25">
      <c r="B24" s="78"/>
      <c r="C24" s="79"/>
      <c r="D24" s="80"/>
      <c r="E24" s="78" t="s">
        <v>48</v>
      </c>
      <c r="F24" s="79"/>
      <c r="G24" s="80"/>
      <c r="H24" s="39"/>
      <c r="I24" s="39"/>
      <c r="J24" s="39" t="s">
        <v>3</v>
      </c>
      <c r="K24" s="40" t="s">
        <v>3</v>
      </c>
      <c r="L24" s="40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30" t="s">
        <v>48</v>
      </c>
      <c r="Z24" s="29"/>
      <c r="AA24" s="29"/>
      <c r="AB24" s="30"/>
      <c r="AC24" s="30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31"/>
      <c r="AO24" s="31"/>
      <c r="AP24" s="31"/>
      <c r="AQ24" s="31"/>
    </row>
    <row r="25" spans="1:47" x14ac:dyDescent="0.25">
      <c r="A25" s="24" t="s">
        <v>49</v>
      </c>
      <c r="B25" s="65" t="s">
        <v>50</v>
      </c>
      <c r="C25" s="66"/>
      <c r="D25" s="67"/>
      <c r="E25" s="65" t="s">
        <v>51</v>
      </c>
      <c r="F25" s="66"/>
      <c r="G25" s="67"/>
      <c r="H25" s="25" t="s">
        <v>38</v>
      </c>
      <c r="I25" s="25">
        <v>3993</v>
      </c>
      <c r="J25" s="27">
        <v>722.59889588223598</v>
      </c>
      <c r="K25" s="27">
        <v>2885337.39</v>
      </c>
      <c r="L25" s="28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30"/>
      <c r="Z25" s="29" t="s">
        <v>50</v>
      </c>
      <c r="AA25" s="29" t="s">
        <v>51</v>
      </c>
      <c r="AB25" s="30"/>
      <c r="AC25" s="30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31"/>
      <c r="AO25" s="31">
        <v>2885337.39</v>
      </c>
      <c r="AP25" s="31"/>
      <c r="AQ25" s="31"/>
      <c r="AR25" s="34"/>
      <c r="AS25" s="34"/>
      <c r="AT25" s="34"/>
      <c r="AU25" s="34"/>
    </row>
    <row r="26" spans="1:47" x14ac:dyDescent="0.25">
      <c r="A26" s="24" t="s">
        <v>52</v>
      </c>
      <c r="B26" s="65" t="s">
        <v>53</v>
      </c>
      <c r="C26" s="66"/>
      <c r="D26" s="67"/>
      <c r="E26" s="65" t="s">
        <v>54</v>
      </c>
      <c r="F26" s="66"/>
      <c r="G26" s="67"/>
      <c r="H26" s="25" t="s">
        <v>38</v>
      </c>
      <c r="I26" s="25">
        <v>523</v>
      </c>
      <c r="J26" s="27">
        <v>299.42322430627803</v>
      </c>
      <c r="K26" s="27">
        <v>156598.35</v>
      </c>
      <c r="L26" s="28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30"/>
      <c r="Z26" s="29" t="s">
        <v>53</v>
      </c>
      <c r="AA26" s="29" t="s">
        <v>54</v>
      </c>
      <c r="AB26" s="30"/>
      <c r="AC26" s="30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31"/>
      <c r="AO26" s="31">
        <v>156598.35</v>
      </c>
      <c r="AP26" s="31"/>
      <c r="AQ26" s="31"/>
      <c r="AR26" s="34"/>
      <c r="AS26" s="34"/>
      <c r="AT26" s="34"/>
      <c r="AU26" s="34"/>
    </row>
    <row r="27" spans="1:47" x14ac:dyDescent="0.25">
      <c r="A27" s="24" t="s">
        <v>55</v>
      </c>
      <c r="B27" s="65" t="s">
        <v>1307</v>
      </c>
      <c r="C27" s="66"/>
      <c r="D27" s="67"/>
      <c r="E27" s="65" t="s">
        <v>57</v>
      </c>
      <c r="F27" s="66"/>
      <c r="G27" s="67"/>
      <c r="H27" s="25" t="s">
        <v>1315</v>
      </c>
      <c r="I27" s="25">
        <v>736</v>
      </c>
      <c r="J27" s="31">
        <v>22402.208736413046</v>
      </c>
      <c r="K27" s="31">
        <v>16488025.630000001</v>
      </c>
      <c r="L27" s="28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30"/>
      <c r="Z27" s="29" t="s">
        <v>56</v>
      </c>
      <c r="AA27" s="29" t="s">
        <v>57</v>
      </c>
      <c r="AB27" s="30"/>
      <c r="AC27" s="30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31">
        <v>16488025.630000001</v>
      </c>
      <c r="AO27" s="31"/>
      <c r="AP27" s="31"/>
      <c r="AQ27" s="31"/>
      <c r="AR27" s="34"/>
      <c r="AS27" s="34"/>
      <c r="AT27" s="34"/>
      <c r="AU27" s="34"/>
    </row>
    <row r="28" spans="1:47" x14ac:dyDescent="0.25">
      <c r="A28" s="24" t="s">
        <v>58</v>
      </c>
      <c r="B28" s="65" t="s">
        <v>1308</v>
      </c>
      <c r="C28" s="66"/>
      <c r="D28" s="67"/>
      <c r="E28" s="65" t="s">
        <v>1309</v>
      </c>
      <c r="F28" s="66"/>
      <c r="G28" s="67"/>
      <c r="H28" s="25" t="s">
        <v>1316</v>
      </c>
      <c r="I28" s="25" t="s">
        <v>1320</v>
      </c>
      <c r="J28" s="27">
        <v>316.9008023722285</v>
      </c>
      <c r="K28" s="27">
        <v>181679.22999999858</v>
      </c>
      <c r="L28" s="28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30"/>
      <c r="Z28" s="29" t="s">
        <v>56</v>
      </c>
      <c r="AA28" s="29" t="s">
        <v>57</v>
      </c>
      <c r="AB28" s="30"/>
      <c r="AC28" s="30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31">
        <v>181679.22999999858</v>
      </c>
      <c r="AP28" s="31"/>
      <c r="AQ28" s="31"/>
      <c r="AR28" s="34"/>
      <c r="AS28" s="34"/>
      <c r="AT28" s="34"/>
      <c r="AU28" s="34"/>
    </row>
    <row r="29" spans="1:47" x14ac:dyDescent="0.25">
      <c r="A29" s="24" t="s">
        <v>61</v>
      </c>
      <c r="B29" s="65" t="s">
        <v>59</v>
      </c>
      <c r="C29" s="66"/>
      <c r="D29" s="67"/>
      <c r="E29" s="65" t="s">
        <v>60</v>
      </c>
      <c r="F29" s="66"/>
      <c r="G29" s="67"/>
      <c r="H29" s="25" t="s">
        <v>38</v>
      </c>
      <c r="I29" s="25" t="s">
        <v>1321</v>
      </c>
      <c r="J29" s="27">
        <v>22096.417296946067</v>
      </c>
      <c r="K29" s="27">
        <v>17003193.109999999</v>
      </c>
      <c r="L29" s="28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30"/>
      <c r="Z29" s="29" t="s">
        <v>59</v>
      </c>
      <c r="AA29" s="29" t="s">
        <v>60</v>
      </c>
      <c r="AB29" s="30"/>
      <c r="AC29" s="30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31">
        <v>17003193.109999999</v>
      </c>
      <c r="AO29" s="31"/>
      <c r="AP29" s="31"/>
      <c r="AQ29" s="31"/>
      <c r="AR29" s="34"/>
      <c r="AS29" s="34"/>
      <c r="AT29" s="34"/>
      <c r="AU29" s="34"/>
    </row>
    <row r="30" spans="1:47" x14ac:dyDescent="0.25">
      <c r="A30" s="24" t="s">
        <v>64</v>
      </c>
      <c r="B30" s="65" t="s">
        <v>62</v>
      </c>
      <c r="C30" s="66"/>
      <c r="D30" s="67"/>
      <c r="E30" s="65" t="s">
        <v>63</v>
      </c>
      <c r="F30" s="66"/>
      <c r="G30" s="67"/>
      <c r="H30" s="25" t="s">
        <v>24</v>
      </c>
      <c r="I30" s="25">
        <v>1</v>
      </c>
      <c r="J30" s="27">
        <v>58698.591060759223</v>
      </c>
      <c r="K30" s="27">
        <v>58698.59</v>
      </c>
      <c r="L30" s="28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30"/>
      <c r="Z30" s="29" t="s">
        <v>62</v>
      </c>
      <c r="AA30" s="29" t="s">
        <v>63</v>
      </c>
      <c r="AB30" s="30"/>
      <c r="AC30" s="30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31">
        <v>58698.59</v>
      </c>
      <c r="AO30" s="31"/>
      <c r="AP30" s="31"/>
      <c r="AQ30" s="31"/>
      <c r="AR30" s="34"/>
      <c r="AS30" s="34"/>
      <c r="AT30" s="34"/>
      <c r="AU30" s="34"/>
    </row>
    <row r="31" spans="1:47" x14ac:dyDescent="0.25">
      <c r="A31" s="24" t="s">
        <v>67</v>
      </c>
      <c r="B31" s="65" t="s">
        <v>65</v>
      </c>
      <c r="C31" s="66"/>
      <c r="D31" s="67"/>
      <c r="E31" s="65" t="s">
        <v>66</v>
      </c>
      <c r="F31" s="66"/>
      <c r="G31" s="67"/>
      <c r="H31" s="25" t="s">
        <v>38</v>
      </c>
      <c r="I31" s="25" t="s">
        <v>1322</v>
      </c>
      <c r="J31" s="27">
        <v>40997.544369367854</v>
      </c>
      <c r="K31" s="27">
        <v>11471112.92</v>
      </c>
      <c r="L31" s="28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30"/>
      <c r="Z31" s="29" t="s">
        <v>65</v>
      </c>
      <c r="AA31" s="29" t="s">
        <v>66</v>
      </c>
      <c r="AB31" s="30"/>
      <c r="AC31" s="30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7">
        <v>3276113.77</v>
      </c>
      <c r="AO31" s="31">
        <f>K31-AN31</f>
        <v>8194999.1500000004</v>
      </c>
      <c r="AP31" s="31"/>
      <c r="AQ31" s="31"/>
      <c r="AR31" s="34"/>
      <c r="AS31" s="34"/>
      <c r="AT31" s="34"/>
      <c r="AU31" s="34"/>
    </row>
    <row r="32" spans="1:47" x14ac:dyDescent="0.25">
      <c r="A32" s="24" t="s">
        <v>70</v>
      </c>
      <c r="B32" s="65" t="s">
        <v>68</v>
      </c>
      <c r="C32" s="66"/>
      <c r="D32" s="67"/>
      <c r="E32" s="65" t="s">
        <v>69</v>
      </c>
      <c r="F32" s="66"/>
      <c r="G32" s="67"/>
      <c r="H32" s="25" t="s">
        <v>1316</v>
      </c>
      <c r="I32" s="25" t="s">
        <v>1323</v>
      </c>
      <c r="J32" s="27">
        <f>K32/I32</f>
        <v>8761.634152851926</v>
      </c>
      <c r="K32" s="27">
        <v>24946124.760000002</v>
      </c>
      <c r="L32" s="28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30"/>
      <c r="Z32" s="29" t="s">
        <v>68</v>
      </c>
      <c r="AA32" s="29" t="s">
        <v>69</v>
      </c>
      <c r="AB32" s="30"/>
      <c r="AC32" s="30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7">
        <v>7153617.1299999999</v>
      </c>
      <c r="AO32" s="31">
        <f t="shared" ref="AO32:AO37" si="0">K32-AN32</f>
        <v>17792507.630000003</v>
      </c>
      <c r="AP32" s="31"/>
      <c r="AQ32" s="31"/>
      <c r="AR32" s="34"/>
      <c r="AS32" s="34"/>
      <c r="AT32" s="34"/>
      <c r="AU32" s="34"/>
    </row>
    <row r="33" spans="1:47" x14ac:dyDescent="0.25">
      <c r="A33" s="24" t="s">
        <v>73</v>
      </c>
      <c r="B33" s="65" t="s">
        <v>71</v>
      </c>
      <c r="C33" s="66"/>
      <c r="D33" s="67"/>
      <c r="E33" s="65" t="s">
        <v>72</v>
      </c>
      <c r="F33" s="66"/>
      <c r="G33" s="67"/>
      <c r="H33" s="25" t="s">
        <v>1316</v>
      </c>
      <c r="I33" s="28">
        <v>413.46667000000002</v>
      </c>
      <c r="J33" s="27">
        <f>K33/I33</f>
        <v>9276.1896382119503</v>
      </c>
      <c r="K33" s="27">
        <v>3835395.24</v>
      </c>
      <c r="L33" s="28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30"/>
      <c r="Z33" s="29" t="s">
        <v>71</v>
      </c>
      <c r="AA33" s="29" t="s">
        <v>72</v>
      </c>
      <c r="AB33" s="30"/>
      <c r="AC33" s="30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7">
        <v>3322910.74</v>
      </c>
      <c r="AO33" s="31">
        <f t="shared" si="0"/>
        <v>512484.5</v>
      </c>
      <c r="AP33" s="31"/>
      <c r="AQ33" s="31"/>
      <c r="AR33" s="34"/>
      <c r="AS33" s="34"/>
      <c r="AT33" s="34"/>
      <c r="AU33" s="34"/>
    </row>
    <row r="34" spans="1:47" ht="25.5" x14ac:dyDescent="0.25">
      <c r="A34" s="24" t="s">
        <v>76</v>
      </c>
      <c r="B34" s="65" t="s">
        <v>74</v>
      </c>
      <c r="C34" s="66"/>
      <c r="D34" s="67"/>
      <c r="E34" s="65" t="s">
        <v>75</v>
      </c>
      <c r="F34" s="66"/>
      <c r="G34" s="67"/>
      <c r="H34" s="25" t="s">
        <v>38</v>
      </c>
      <c r="I34" s="25">
        <v>91.3</v>
      </c>
      <c r="J34" s="27">
        <f>K34/I34</f>
        <v>47673.730120481923</v>
      </c>
      <c r="K34" s="27">
        <v>4352611.5599999996</v>
      </c>
      <c r="L34" s="28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30"/>
      <c r="Z34" s="29" t="s">
        <v>74</v>
      </c>
      <c r="AA34" s="29" t="s">
        <v>75</v>
      </c>
      <c r="AB34" s="30"/>
      <c r="AC34" s="30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7">
        <v>1635208.94</v>
      </c>
      <c r="AO34" s="31">
        <f t="shared" si="0"/>
        <v>2717402.6199999996</v>
      </c>
      <c r="AP34" s="31"/>
      <c r="AQ34" s="31"/>
      <c r="AR34" s="34"/>
      <c r="AS34" s="34"/>
      <c r="AT34" s="34"/>
      <c r="AU34" s="34"/>
    </row>
    <row r="35" spans="1:47" x14ac:dyDescent="0.25">
      <c r="A35" s="24" t="s">
        <v>79</v>
      </c>
      <c r="B35" s="65" t="s">
        <v>77</v>
      </c>
      <c r="C35" s="66"/>
      <c r="D35" s="67"/>
      <c r="E35" s="65" t="s">
        <v>78</v>
      </c>
      <c r="F35" s="66"/>
      <c r="G35" s="67"/>
      <c r="H35" s="25" t="s">
        <v>24</v>
      </c>
      <c r="I35" s="25">
        <v>1</v>
      </c>
      <c r="J35" s="27">
        <f t="shared" ref="J35:J47" si="1">K35/I35</f>
        <v>2090162.53</v>
      </c>
      <c r="K35" s="27">
        <v>2090162.53</v>
      </c>
      <c r="L35" s="28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30"/>
      <c r="Z35" s="29" t="s">
        <v>77</v>
      </c>
      <c r="AA35" s="29" t="s">
        <v>78</v>
      </c>
      <c r="AB35" s="30"/>
      <c r="AC35" s="30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7">
        <v>2090162.53</v>
      </c>
      <c r="AO35" s="31"/>
      <c r="AP35" s="31"/>
      <c r="AQ35" s="31"/>
      <c r="AR35" s="34"/>
      <c r="AS35" s="34"/>
      <c r="AT35" s="34"/>
      <c r="AU35" s="34"/>
    </row>
    <row r="36" spans="1:47" ht="25.5" x14ac:dyDescent="0.25">
      <c r="A36" s="24" t="s">
        <v>82</v>
      </c>
      <c r="B36" s="65" t="s">
        <v>80</v>
      </c>
      <c r="C36" s="66"/>
      <c r="D36" s="67"/>
      <c r="E36" s="65" t="s">
        <v>81</v>
      </c>
      <c r="F36" s="66"/>
      <c r="G36" s="67"/>
      <c r="H36" s="25" t="s">
        <v>1316</v>
      </c>
      <c r="I36" s="25">
        <v>6995</v>
      </c>
      <c r="J36" s="27">
        <f t="shared" si="1"/>
        <v>5233.1865875625444</v>
      </c>
      <c r="K36" s="27">
        <v>36606140.18</v>
      </c>
      <c r="L36" s="28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30"/>
      <c r="Z36" s="29" t="s">
        <v>80</v>
      </c>
      <c r="AA36" s="29" t="s">
        <v>81</v>
      </c>
      <c r="AB36" s="30"/>
      <c r="AC36" s="30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7">
        <v>10092775.99</v>
      </c>
      <c r="AO36" s="31">
        <f t="shared" si="0"/>
        <v>26513364.189999998</v>
      </c>
      <c r="AP36" s="31"/>
      <c r="AQ36" s="31"/>
      <c r="AR36" s="34"/>
      <c r="AS36" s="34"/>
      <c r="AT36" s="34"/>
      <c r="AU36" s="34"/>
    </row>
    <row r="37" spans="1:47" x14ac:dyDescent="0.25">
      <c r="A37" s="24" t="s">
        <v>85</v>
      </c>
      <c r="B37" s="65" t="s">
        <v>83</v>
      </c>
      <c r="C37" s="66"/>
      <c r="D37" s="67"/>
      <c r="E37" s="65" t="s">
        <v>84</v>
      </c>
      <c r="F37" s="66"/>
      <c r="G37" s="67"/>
      <c r="H37" s="25" t="s">
        <v>38</v>
      </c>
      <c r="I37" s="25">
        <v>64.400000000000006</v>
      </c>
      <c r="J37" s="27">
        <f t="shared" si="1"/>
        <v>46900.565993788819</v>
      </c>
      <c r="K37" s="27">
        <v>3020396.45</v>
      </c>
      <c r="L37" s="28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30"/>
      <c r="Z37" s="29" t="s">
        <v>83</v>
      </c>
      <c r="AA37" s="29" t="s">
        <v>84</v>
      </c>
      <c r="AB37" s="30"/>
      <c r="AC37" s="30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7">
        <v>915499.05</v>
      </c>
      <c r="AO37" s="31">
        <f t="shared" si="0"/>
        <v>2104897.4000000004</v>
      </c>
      <c r="AP37" s="31"/>
      <c r="AQ37" s="31"/>
      <c r="AR37" s="34"/>
      <c r="AS37" s="34"/>
      <c r="AT37" s="34"/>
      <c r="AU37" s="34"/>
    </row>
    <row r="38" spans="1:47" ht="25.5" customHeight="1" x14ac:dyDescent="0.25">
      <c r="A38" s="24" t="s">
        <v>88</v>
      </c>
      <c r="B38" s="65" t="s">
        <v>86</v>
      </c>
      <c r="C38" s="66"/>
      <c r="D38" s="67"/>
      <c r="E38" s="65" t="s">
        <v>87</v>
      </c>
      <c r="F38" s="66"/>
      <c r="G38" s="67"/>
      <c r="H38" s="25" t="s">
        <v>38</v>
      </c>
      <c r="I38" s="25">
        <v>239.11500000000001</v>
      </c>
      <c r="J38" s="27">
        <f t="shared" si="1"/>
        <v>21698.469606674611</v>
      </c>
      <c r="K38" s="27">
        <v>5188429.5599999996</v>
      </c>
      <c r="L38" s="28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30"/>
      <c r="Z38" s="29" t="s">
        <v>86</v>
      </c>
      <c r="AA38" s="29" t="s">
        <v>87</v>
      </c>
      <c r="AB38" s="30"/>
      <c r="AC38" s="30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31"/>
      <c r="AO38" s="27">
        <v>5188429.5599999996</v>
      </c>
      <c r="AP38" s="27"/>
      <c r="AQ38" s="31"/>
      <c r="AR38" s="34"/>
      <c r="AS38" s="34"/>
      <c r="AT38" s="34"/>
      <c r="AU38" s="34"/>
    </row>
    <row r="39" spans="1:47" ht="28.5" customHeight="1" x14ac:dyDescent="0.25">
      <c r="A39" s="24" t="s">
        <v>91</v>
      </c>
      <c r="B39" s="65" t="s">
        <v>89</v>
      </c>
      <c r="C39" s="66"/>
      <c r="D39" s="67"/>
      <c r="E39" s="65" t="s">
        <v>90</v>
      </c>
      <c r="F39" s="66"/>
      <c r="G39" s="67"/>
      <c r="H39" s="25" t="s">
        <v>1316</v>
      </c>
      <c r="I39" s="25">
        <v>1258.5</v>
      </c>
      <c r="J39" s="27">
        <f t="shared" si="1"/>
        <v>1587.1649344457687</v>
      </c>
      <c r="K39" s="27">
        <v>1997447.07</v>
      </c>
      <c r="L39" s="28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30"/>
      <c r="Z39" s="29" t="s">
        <v>89</v>
      </c>
      <c r="AA39" s="29" t="s">
        <v>90</v>
      </c>
      <c r="AB39" s="30"/>
      <c r="AC39" s="30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31"/>
      <c r="AO39" s="31">
        <v>1997447.07</v>
      </c>
      <c r="AP39" s="31"/>
      <c r="AQ39" s="31"/>
      <c r="AR39" s="34"/>
      <c r="AS39" s="34"/>
      <c r="AT39" s="34"/>
      <c r="AU39" s="34"/>
    </row>
    <row r="40" spans="1:47" ht="26.25" customHeight="1" x14ac:dyDescent="0.25">
      <c r="A40" s="24" t="s">
        <v>94</v>
      </c>
      <c r="B40" s="65" t="s">
        <v>92</v>
      </c>
      <c r="C40" s="66"/>
      <c r="D40" s="67"/>
      <c r="E40" s="65" t="s">
        <v>93</v>
      </c>
      <c r="F40" s="66"/>
      <c r="G40" s="67"/>
      <c r="H40" s="25" t="s">
        <v>28</v>
      </c>
      <c r="I40" s="25">
        <v>1365.6</v>
      </c>
      <c r="J40" s="27">
        <f t="shared" si="1"/>
        <v>220.52606912712363</v>
      </c>
      <c r="K40" s="27">
        <v>301150.40000000002</v>
      </c>
      <c r="L40" s="28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30"/>
      <c r="Z40" s="29" t="s">
        <v>92</v>
      </c>
      <c r="AA40" s="29" t="s">
        <v>93</v>
      </c>
      <c r="AB40" s="30"/>
      <c r="AC40" s="30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31"/>
      <c r="AO40" s="31">
        <v>301150.40000000002</v>
      </c>
      <c r="AP40" s="31"/>
      <c r="AQ40" s="31"/>
      <c r="AR40" s="34"/>
      <c r="AS40" s="34"/>
      <c r="AT40" s="34"/>
      <c r="AU40" s="34"/>
    </row>
    <row r="41" spans="1:47" ht="24.75" customHeight="1" x14ac:dyDescent="0.25">
      <c r="A41" s="24" t="s">
        <v>97</v>
      </c>
      <c r="B41" s="65" t="s">
        <v>95</v>
      </c>
      <c r="C41" s="66"/>
      <c r="D41" s="67"/>
      <c r="E41" s="65" t="s">
        <v>96</v>
      </c>
      <c r="F41" s="66"/>
      <c r="G41" s="67"/>
      <c r="H41" s="25" t="s">
        <v>24</v>
      </c>
      <c r="I41" s="25">
        <v>1</v>
      </c>
      <c r="J41" s="27">
        <f t="shared" si="1"/>
        <v>3282535.17</v>
      </c>
      <c r="K41" s="27">
        <v>3282535.17</v>
      </c>
      <c r="L41" s="28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30"/>
      <c r="Z41" s="29" t="s">
        <v>95</v>
      </c>
      <c r="AA41" s="29" t="s">
        <v>96</v>
      </c>
      <c r="AB41" s="30"/>
      <c r="AC41" s="30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31"/>
      <c r="AO41" s="31"/>
      <c r="AP41" s="31">
        <v>3282535.17</v>
      </c>
      <c r="AQ41" s="31"/>
      <c r="AR41" s="34"/>
      <c r="AS41" s="34"/>
      <c r="AT41" s="34"/>
      <c r="AU41" s="34"/>
    </row>
    <row r="42" spans="1:47" ht="25.5" customHeight="1" x14ac:dyDescent="0.25">
      <c r="A42" s="24" t="s">
        <v>100</v>
      </c>
      <c r="B42" s="65" t="s">
        <v>98</v>
      </c>
      <c r="C42" s="66"/>
      <c r="D42" s="67"/>
      <c r="E42" s="65" t="s">
        <v>99</v>
      </c>
      <c r="F42" s="66"/>
      <c r="G42" s="67"/>
      <c r="H42" s="25" t="s">
        <v>1316</v>
      </c>
      <c r="I42" s="25">
        <v>2980.67</v>
      </c>
      <c r="J42" s="27">
        <f t="shared" si="1"/>
        <v>3036.3319522120864</v>
      </c>
      <c r="K42" s="27">
        <v>9050303.5600000005</v>
      </c>
      <c r="L42" s="28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30"/>
      <c r="Z42" s="29" t="s">
        <v>98</v>
      </c>
      <c r="AA42" s="29" t="s">
        <v>99</v>
      </c>
      <c r="AB42" s="30"/>
      <c r="AC42" s="30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31"/>
      <c r="AO42" s="31"/>
      <c r="AP42" s="31">
        <v>9050303.5600000005</v>
      </c>
      <c r="AQ42" s="31"/>
      <c r="AR42" s="34"/>
      <c r="AS42" s="34"/>
      <c r="AT42" s="34"/>
      <c r="AU42" s="34"/>
    </row>
    <row r="43" spans="1:47" ht="25.5" x14ac:dyDescent="0.25">
      <c r="A43" s="24" t="s">
        <v>103</v>
      </c>
      <c r="B43" s="65" t="s">
        <v>101</v>
      </c>
      <c r="C43" s="66"/>
      <c r="D43" s="67"/>
      <c r="E43" s="65" t="s">
        <v>102</v>
      </c>
      <c r="F43" s="66"/>
      <c r="G43" s="67"/>
      <c r="H43" s="25" t="s">
        <v>1316</v>
      </c>
      <c r="I43" s="25">
        <v>799.46</v>
      </c>
      <c r="J43" s="27">
        <f t="shared" si="1"/>
        <v>2186.2202736847371</v>
      </c>
      <c r="K43" s="27">
        <v>1747795.66</v>
      </c>
      <c r="L43" s="28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30"/>
      <c r="Z43" s="29" t="s">
        <v>101</v>
      </c>
      <c r="AA43" s="29" t="s">
        <v>102</v>
      </c>
      <c r="AB43" s="30"/>
      <c r="AC43" s="30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31"/>
      <c r="AO43" s="31"/>
      <c r="AP43" s="31">
        <v>1747795.66</v>
      </c>
      <c r="AQ43" s="31"/>
      <c r="AR43" s="34"/>
      <c r="AS43" s="34"/>
      <c r="AT43" s="34"/>
      <c r="AU43" s="34"/>
    </row>
    <row r="44" spans="1:47" ht="26.25" customHeight="1" x14ac:dyDescent="0.25">
      <c r="A44" s="24" t="s">
        <v>106</v>
      </c>
      <c r="B44" s="65" t="s">
        <v>104</v>
      </c>
      <c r="C44" s="66"/>
      <c r="D44" s="67"/>
      <c r="E44" s="65" t="s">
        <v>105</v>
      </c>
      <c r="F44" s="66"/>
      <c r="G44" s="67"/>
      <c r="H44" s="25" t="s">
        <v>1316</v>
      </c>
      <c r="I44" s="25">
        <v>405.9</v>
      </c>
      <c r="J44" s="27">
        <f t="shared" si="1"/>
        <v>5810.824020694753</v>
      </c>
      <c r="K44" s="27">
        <v>2358613.4700000002</v>
      </c>
      <c r="L44" s="28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30"/>
      <c r="Z44" s="29" t="s">
        <v>104</v>
      </c>
      <c r="AA44" s="29" t="s">
        <v>105</v>
      </c>
      <c r="AB44" s="30"/>
      <c r="AC44" s="30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31"/>
      <c r="AO44" s="31"/>
      <c r="AP44" s="31">
        <v>2358613.4700000002</v>
      </c>
      <c r="AQ44" s="31"/>
      <c r="AR44" s="34"/>
      <c r="AS44" s="34"/>
      <c r="AT44" s="34"/>
      <c r="AU44" s="34"/>
    </row>
    <row r="45" spans="1:47" ht="42.75" customHeight="1" x14ac:dyDescent="0.25">
      <c r="A45" s="24" t="s">
        <v>109</v>
      </c>
      <c r="B45" s="65" t="s">
        <v>107</v>
      </c>
      <c r="C45" s="66"/>
      <c r="D45" s="67"/>
      <c r="E45" s="65" t="s">
        <v>108</v>
      </c>
      <c r="F45" s="66"/>
      <c r="G45" s="67"/>
      <c r="H45" s="25" t="s">
        <v>1316</v>
      </c>
      <c r="I45" s="25">
        <v>3217.7</v>
      </c>
      <c r="J45" s="27">
        <f t="shared" si="1"/>
        <v>3169.4155701277314</v>
      </c>
      <c r="K45" s="27">
        <v>10198228.48</v>
      </c>
      <c r="L45" s="28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30"/>
      <c r="Z45" s="29" t="s">
        <v>107</v>
      </c>
      <c r="AA45" s="29" t="s">
        <v>108</v>
      </c>
      <c r="AB45" s="30"/>
      <c r="AC45" s="30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31"/>
      <c r="AO45" s="27">
        <v>10198228.48</v>
      </c>
      <c r="AP45" s="31"/>
      <c r="AQ45" s="31"/>
      <c r="AR45" s="34"/>
      <c r="AS45" s="34"/>
      <c r="AT45" s="34"/>
      <c r="AU45" s="34"/>
    </row>
    <row r="46" spans="1:47" ht="25.5" x14ac:dyDescent="0.25">
      <c r="A46" s="24" t="s">
        <v>112</v>
      </c>
      <c r="B46" s="65" t="s">
        <v>110</v>
      </c>
      <c r="C46" s="66"/>
      <c r="D46" s="67"/>
      <c r="E46" s="65" t="s">
        <v>111</v>
      </c>
      <c r="F46" s="66"/>
      <c r="G46" s="67"/>
      <c r="H46" s="25" t="s">
        <v>38</v>
      </c>
      <c r="I46" s="25">
        <v>33.74</v>
      </c>
      <c r="J46" s="27">
        <f t="shared" si="1"/>
        <v>14567.433906342618</v>
      </c>
      <c r="K46" s="27">
        <v>491505.22</v>
      </c>
      <c r="L46" s="28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30"/>
      <c r="Z46" s="29" t="s">
        <v>110</v>
      </c>
      <c r="AA46" s="29" t="s">
        <v>111</v>
      </c>
      <c r="AB46" s="30"/>
      <c r="AC46" s="30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31"/>
      <c r="AO46" s="27">
        <v>491505.22</v>
      </c>
      <c r="AP46" s="31"/>
      <c r="AQ46" s="31"/>
      <c r="AR46" s="34"/>
      <c r="AS46" s="34"/>
      <c r="AT46" s="34"/>
      <c r="AU46" s="34"/>
    </row>
    <row r="47" spans="1:47" ht="25.5" x14ac:dyDescent="0.25">
      <c r="A47" s="24" t="s">
        <v>115</v>
      </c>
      <c r="B47" s="65" t="s">
        <v>113</v>
      </c>
      <c r="C47" s="66"/>
      <c r="D47" s="67"/>
      <c r="E47" s="65" t="s">
        <v>114</v>
      </c>
      <c r="F47" s="66"/>
      <c r="G47" s="67"/>
      <c r="H47" s="25" t="s">
        <v>20</v>
      </c>
      <c r="I47" s="25">
        <v>125.62174</v>
      </c>
      <c r="J47" s="27">
        <f t="shared" si="1"/>
        <v>204090.14848862943</v>
      </c>
      <c r="K47" s="27">
        <v>25638159.57</v>
      </c>
      <c r="L47" s="28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30"/>
      <c r="Z47" s="29" t="s">
        <v>113</v>
      </c>
      <c r="AA47" s="29" t="s">
        <v>114</v>
      </c>
      <c r="AB47" s="30"/>
      <c r="AC47" s="30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41"/>
      <c r="AO47" s="31">
        <v>25638159.57</v>
      </c>
      <c r="AP47" s="31"/>
      <c r="AQ47" s="31"/>
      <c r="AR47" s="34"/>
      <c r="AS47" s="34"/>
      <c r="AT47" s="34"/>
      <c r="AU47" s="34"/>
    </row>
    <row r="48" spans="1:47" x14ac:dyDescent="0.25">
      <c r="A48" s="24" t="s">
        <v>118</v>
      </c>
      <c r="B48" s="65" t="s">
        <v>116</v>
      </c>
      <c r="C48" s="66"/>
      <c r="D48" s="67"/>
      <c r="E48" s="65" t="s">
        <v>117</v>
      </c>
      <c r="F48" s="66"/>
      <c r="G48" s="67"/>
      <c r="H48" s="25" t="s">
        <v>38</v>
      </c>
      <c r="I48" s="25">
        <v>250.15</v>
      </c>
      <c r="J48" s="27">
        <v>18914.676197983532</v>
      </c>
      <c r="K48" s="27">
        <v>4731506.25</v>
      </c>
      <c r="L48" s="28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30"/>
      <c r="Z48" s="29" t="s">
        <v>116</v>
      </c>
      <c r="AA48" s="29" t="s">
        <v>117</v>
      </c>
      <c r="AB48" s="30"/>
      <c r="AC48" s="30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31"/>
      <c r="AO48" s="31">
        <v>4731506.25</v>
      </c>
      <c r="AP48" s="31"/>
      <c r="AQ48" s="31"/>
      <c r="AR48" s="34"/>
      <c r="AS48" s="34"/>
      <c r="AT48" s="34"/>
      <c r="AU48" s="34"/>
    </row>
    <row r="49" spans="1:47" x14ac:dyDescent="0.25">
      <c r="A49" s="24" t="s">
        <v>121</v>
      </c>
      <c r="B49" s="65" t="s">
        <v>119</v>
      </c>
      <c r="C49" s="66"/>
      <c r="D49" s="67"/>
      <c r="E49" s="65" t="s">
        <v>120</v>
      </c>
      <c r="F49" s="66"/>
      <c r="G49" s="67"/>
      <c r="H49" s="25" t="s">
        <v>20</v>
      </c>
      <c r="I49" s="25">
        <v>3.4392399999999999</v>
      </c>
      <c r="J49" s="27">
        <v>94174.319139256622</v>
      </c>
      <c r="K49" s="27">
        <v>323888.09000000003</v>
      </c>
      <c r="L49" s="28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30"/>
      <c r="Z49" s="29" t="s">
        <v>119</v>
      </c>
      <c r="AA49" s="29" t="s">
        <v>120</v>
      </c>
      <c r="AB49" s="30"/>
      <c r="AC49" s="30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31"/>
      <c r="AO49" s="31">
        <v>323888.09000000003</v>
      </c>
      <c r="AP49" s="31"/>
      <c r="AQ49" s="31"/>
      <c r="AR49" s="34"/>
      <c r="AS49" s="34"/>
      <c r="AT49" s="34"/>
      <c r="AU49" s="34"/>
    </row>
    <row r="50" spans="1:47" ht="25.5" x14ac:dyDescent="0.25">
      <c r="A50" s="24" t="s">
        <v>124</v>
      </c>
      <c r="B50" s="65" t="s">
        <v>122</v>
      </c>
      <c r="C50" s="66"/>
      <c r="D50" s="67"/>
      <c r="E50" s="65" t="s">
        <v>123</v>
      </c>
      <c r="F50" s="66"/>
      <c r="G50" s="67"/>
      <c r="H50" s="25" t="s">
        <v>24</v>
      </c>
      <c r="I50" s="25">
        <v>1</v>
      </c>
      <c r="J50" s="27">
        <v>4272045.2202833574</v>
      </c>
      <c r="K50" s="27">
        <v>4272045.22</v>
      </c>
      <c r="L50" s="28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30"/>
      <c r="Z50" s="29" t="s">
        <v>122</v>
      </c>
      <c r="AA50" s="29" t="s">
        <v>123</v>
      </c>
      <c r="AB50" s="30"/>
      <c r="AC50" s="30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31"/>
      <c r="AO50" s="31">
        <v>4272045.22</v>
      </c>
      <c r="AP50" s="31"/>
      <c r="AQ50" s="31"/>
      <c r="AR50" s="34"/>
      <c r="AS50" s="34"/>
      <c r="AT50" s="34"/>
      <c r="AU50" s="34"/>
    </row>
    <row r="51" spans="1:47" x14ac:dyDescent="0.25">
      <c r="A51" s="24" t="s">
        <v>127</v>
      </c>
      <c r="B51" s="65" t="s">
        <v>125</v>
      </c>
      <c r="C51" s="66"/>
      <c r="D51" s="67"/>
      <c r="E51" s="65" t="s">
        <v>126</v>
      </c>
      <c r="F51" s="66"/>
      <c r="G51" s="67"/>
      <c r="H51" s="25" t="s">
        <v>24</v>
      </c>
      <c r="I51" s="25">
        <v>1</v>
      </c>
      <c r="J51" s="27">
        <v>52401.70045926798</v>
      </c>
      <c r="K51" s="27">
        <v>52401.7</v>
      </c>
      <c r="L51" s="28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30"/>
      <c r="Z51" s="29" t="s">
        <v>125</v>
      </c>
      <c r="AA51" s="29" t="s">
        <v>126</v>
      </c>
      <c r="AB51" s="30"/>
      <c r="AC51" s="30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31"/>
      <c r="AO51" s="31">
        <v>52401.7</v>
      </c>
      <c r="AP51" s="31"/>
      <c r="AQ51" s="31"/>
      <c r="AR51" s="34"/>
      <c r="AS51" s="34"/>
      <c r="AT51" s="34"/>
      <c r="AU51" s="34"/>
    </row>
    <row r="52" spans="1:47" x14ac:dyDescent="0.25">
      <c r="A52" s="24" t="s">
        <v>130</v>
      </c>
      <c r="B52" s="65" t="s">
        <v>128</v>
      </c>
      <c r="C52" s="66"/>
      <c r="D52" s="67"/>
      <c r="E52" s="65" t="s">
        <v>129</v>
      </c>
      <c r="F52" s="66"/>
      <c r="G52" s="67"/>
      <c r="H52" s="25" t="s">
        <v>24</v>
      </c>
      <c r="I52" s="25">
        <v>1</v>
      </c>
      <c r="J52" s="27">
        <v>224282.36978725949</v>
      </c>
      <c r="K52" s="27">
        <v>224282.37</v>
      </c>
      <c r="L52" s="28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30"/>
      <c r="Z52" s="29" t="s">
        <v>128</v>
      </c>
      <c r="AA52" s="29" t="s">
        <v>129</v>
      </c>
      <c r="AB52" s="30"/>
      <c r="AC52" s="30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31"/>
      <c r="AO52" s="31">
        <v>224282.37</v>
      </c>
      <c r="AP52" s="31"/>
      <c r="AQ52" s="31"/>
      <c r="AR52" s="34"/>
      <c r="AS52" s="34"/>
      <c r="AT52" s="34"/>
      <c r="AU52" s="34"/>
    </row>
    <row r="53" spans="1:47" ht="25.5" x14ac:dyDescent="0.25">
      <c r="A53" s="24" t="s">
        <v>133</v>
      </c>
      <c r="B53" s="65" t="s">
        <v>131</v>
      </c>
      <c r="C53" s="66"/>
      <c r="D53" s="67"/>
      <c r="E53" s="65" t="s">
        <v>132</v>
      </c>
      <c r="F53" s="66"/>
      <c r="G53" s="67"/>
      <c r="H53" s="25" t="s">
        <v>24</v>
      </c>
      <c r="I53" s="25">
        <v>1</v>
      </c>
      <c r="J53" s="27">
        <v>46430.694618235531</v>
      </c>
      <c r="K53" s="27">
        <v>46430.69</v>
      </c>
      <c r="L53" s="28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30"/>
      <c r="Z53" s="29" t="s">
        <v>131</v>
      </c>
      <c r="AA53" s="29" t="s">
        <v>132</v>
      </c>
      <c r="AB53" s="30"/>
      <c r="AC53" s="30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31"/>
      <c r="AO53" s="31"/>
      <c r="AP53" s="31">
        <v>46430.69</v>
      </c>
      <c r="AQ53" s="31"/>
      <c r="AR53" s="34"/>
      <c r="AS53" s="34"/>
      <c r="AT53" s="34"/>
      <c r="AU53" s="34"/>
    </row>
    <row r="54" spans="1:47" x14ac:dyDescent="0.25">
      <c r="A54" s="24" t="s">
        <v>136</v>
      </c>
      <c r="B54" s="65" t="s">
        <v>134</v>
      </c>
      <c r="C54" s="66"/>
      <c r="D54" s="67"/>
      <c r="E54" s="65" t="s">
        <v>135</v>
      </c>
      <c r="F54" s="66"/>
      <c r="G54" s="67"/>
      <c r="H54" s="25" t="s">
        <v>20</v>
      </c>
      <c r="I54" s="25">
        <v>0.33900000000000002</v>
      </c>
      <c r="J54" s="27">
        <v>563308.36680901947</v>
      </c>
      <c r="K54" s="27">
        <v>190961.54</v>
      </c>
      <c r="L54" s="28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30"/>
      <c r="Z54" s="29" t="s">
        <v>134</v>
      </c>
      <c r="AA54" s="29" t="s">
        <v>135</v>
      </c>
      <c r="AB54" s="30"/>
      <c r="AC54" s="30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31"/>
      <c r="AO54" s="31"/>
      <c r="AP54" s="31">
        <v>190961.54</v>
      </c>
      <c r="AQ54" s="31"/>
      <c r="AR54" s="34"/>
      <c r="AS54" s="34"/>
      <c r="AT54" s="34"/>
      <c r="AU54" s="34"/>
    </row>
    <row r="55" spans="1:47" x14ac:dyDescent="0.25">
      <c r="A55" s="24" t="s">
        <v>139</v>
      </c>
      <c r="B55" s="65" t="s">
        <v>137</v>
      </c>
      <c r="C55" s="66"/>
      <c r="D55" s="67"/>
      <c r="E55" s="65" t="s">
        <v>138</v>
      </c>
      <c r="F55" s="66"/>
      <c r="G55" s="67"/>
      <c r="H55" s="25" t="s">
        <v>24</v>
      </c>
      <c r="I55" s="25">
        <v>1</v>
      </c>
      <c r="J55" s="27">
        <v>1596758.8762836994</v>
      </c>
      <c r="K55" s="27">
        <v>1596758.88</v>
      </c>
      <c r="L55" s="28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30"/>
      <c r="Z55" s="29" t="s">
        <v>137</v>
      </c>
      <c r="AA55" s="29" t="s">
        <v>138</v>
      </c>
      <c r="AB55" s="30"/>
      <c r="AC55" s="30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31"/>
      <c r="AO55" s="31"/>
      <c r="AP55" s="31">
        <v>1596758.88</v>
      </c>
      <c r="AQ55" s="31"/>
      <c r="AR55" s="34"/>
      <c r="AS55" s="34"/>
      <c r="AT55" s="34"/>
      <c r="AU55" s="34"/>
    </row>
    <row r="56" spans="1:47" x14ac:dyDescent="0.25">
      <c r="A56" s="24" t="s">
        <v>142</v>
      </c>
      <c r="B56" s="65" t="s">
        <v>140</v>
      </c>
      <c r="C56" s="66"/>
      <c r="D56" s="67"/>
      <c r="E56" s="65" t="s">
        <v>141</v>
      </c>
      <c r="F56" s="66"/>
      <c r="G56" s="67"/>
      <c r="H56" s="25" t="s">
        <v>20</v>
      </c>
      <c r="I56" s="25">
        <v>1.56029</v>
      </c>
      <c r="J56" s="27">
        <v>241143.6407277534</v>
      </c>
      <c r="K56" s="27">
        <v>376254.02</v>
      </c>
      <c r="L56" s="28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30"/>
      <c r="Z56" s="29" t="s">
        <v>140</v>
      </c>
      <c r="AA56" s="29" t="s">
        <v>141</v>
      </c>
      <c r="AB56" s="30"/>
      <c r="AC56" s="30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31"/>
      <c r="AO56" s="31">
        <v>376254.02</v>
      </c>
      <c r="AP56" s="31"/>
      <c r="AQ56" s="31"/>
      <c r="AR56" s="34"/>
      <c r="AS56" s="34"/>
      <c r="AT56" s="34"/>
      <c r="AU56" s="34"/>
    </row>
    <row r="57" spans="1:47" ht="25.5" x14ac:dyDescent="0.25">
      <c r="A57" s="24" t="s">
        <v>145</v>
      </c>
      <c r="B57" s="65" t="s">
        <v>143</v>
      </c>
      <c r="C57" s="66"/>
      <c r="D57" s="67"/>
      <c r="E57" s="65" t="s">
        <v>144</v>
      </c>
      <c r="F57" s="66"/>
      <c r="G57" s="67"/>
      <c r="H57" s="25" t="s">
        <v>38</v>
      </c>
      <c r="I57" s="25">
        <v>26.7</v>
      </c>
      <c r="J57" s="27">
        <v>45269.102816761362</v>
      </c>
      <c r="K57" s="27">
        <v>1208685.05</v>
      </c>
      <c r="L57" s="28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30"/>
      <c r="Z57" s="29" t="s">
        <v>143</v>
      </c>
      <c r="AA57" s="29" t="s">
        <v>144</v>
      </c>
      <c r="AB57" s="30"/>
      <c r="AC57" s="30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31"/>
      <c r="AO57" s="31">
        <v>1208685.05</v>
      </c>
      <c r="AP57" s="31"/>
      <c r="AQ57" s="31"/>
      <c r="AR57" s="34"/>
      <c r="AS57" s="34"/>
      <c r="AT57" s="34"/>
      <c r="AU57" s="34"/>
    </row>
    <row r="58" spans="1:47" x14ac:dyDescent="0.25">
      <c r="A58" s="24" t="s">
        <v>148</v>
      </c>
      <c r="B58" s="65" t="s">
        <v>146</v>
      </c>
      <c r="C58" s="66"/>
      <c r="D58" s="67"/>
      <c r="E58" s="65" t="s">
        <v>147</v>
      </c>
      <c r="F58" s="66"/>
      <c r="G58" s="67"/>
      <c r="H58" s="25" t="s">
        <v>20</v>
      </c>
      <c r="I58" s="25">
        <v>3.19</v>
      </c>
      <c r="J58" s="27">
        <v>385097.46136480616</v>
      </c>
      <c r="K58" s="27">
        <v>1228460.8999999999</v>
      </c>
      <c r="L58" s="28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30"/>
      <c r="Z58" s="29" t="s">
        <v>146</v>
      </c>
      <c r="AA58" s="29" t="s">
        <v>147</v>
      </c>
      <c r="AB58" s="30"/>
      <c r="AC58" s="30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31"/>
      <c r="AO58" s="31">
        <v>1228460.8999999999</v>
      </c>
      <c r="AP58" s="31"/>
      <c r="AQ58" s="31"/>
      <c r="AR58" s="34"/>
      <c r="AS58" s="34"/>
      <c r="AT58" s="34"/>
      <c r="AU58" s="34"/>
    </row>
    <row r="59" spans="1:47" x14ac:dyDescent="0.25">
      <c r="A59" s="24" t="s">
        <v>151</v>
      </c>
      <c r="B59" s="65" t="s">
        <v>149</v>
      </c>
      <c r="C59" s="66"/>
      <c r="D59" s="67"/>
      <c r="E59" s="65" t="s">
        <v>150</v>
      </c>
      <c r="F59" s="66"/>
      <c r="G59" s="67"/>
      <c r="H59" s="25" t="s">
        <v>38</v>
      </c>
      <c r="I59" s="25">
        <v>2.37</v>
      </c>
      <c r="J59" s="27">
        <v>79899.504190536798</v>
      </c>
      <c r="K59" s="27">
        <v>189361.83</v>
      </c>
      <c r="L59" s="28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30"/>
      <c r="Z59" s="29" t="s">
        <v>149</v>
      </c>
      <c r="AA59" s="29" t="s">
        <v>150</v>
      </c>
      <c r="AB59" s="30"/>
      <c r="AC59" s="30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31"/>
      <c r="AO59" s="31">
        <v>189361.83</v>
      </c>
      <c r="AP59" s="31"/>
      <c r="AQ59" s="31"/>
      <c r="AR59" s="34"/>
      <c r="AS59" s="34"/>
      <c r="AT59" s="34"/>
      <c r="AU59" s="34"/>
    </row>
    <row r="60" spans="1:47" ht="25.5" x14ac:dyDescent="0.25">
      <c r="A60" s="24" t="s">
        <v>154</v>
      </c>
      <c r="B60" s="65" t="s">
        <v>152</v>
      </c>
      <c r="C60" s="66"/>
      <c r="D60" s="67"/>
      <c r="E60" s="65" t="s">
        <v>153</v>
      </c>
      <c r="F60" s="66"/>
      <c r="G60" s="67"/>
      <c r="H60" s="25" t="s">
        <v>1316</v>
      </c>
      <c r="I60" s="25">
        <v>616.74</v>
      </c>
      <c r="J60" s="27">
        <v>16703.048860604489</v>
      </c>
      <c r="K60" s="27">
        <v>10301438.35</v>
      </c>
      <c r="L60" s="28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30"/>
      <c r="Z60" s="29" t="s">
        <v>152</v>
      </c>
      <c r="AA60" s="29" t="s">
        <v>153</v>
      </c>
      <c r="AB60" s="30"/>
      <c r="AC60" s="30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31"/>
      <c r="AO60" s="31">
        <v>10301438.35</v>
      </c>
      <c r="AP60" s="31"/>
      <c r="AQ60" s="31"/>
      <c r="AR60" s="34"/>
      <c r="AS60" s="34"/>
      <c r="AT60" s="34"/>
      <c r="AU60" s="34"/>
    </row>
    <row r="61" spans="1:47" x14ac:dyDescent="0.25">
      <c r="A61" s="24" t="s">
        <v>157</v>
      </c>
      <c r="B61" s="65" t="s">
        <v>155</v>
      </c>
      <c r="C61" s="66"/>
      <c r="D61" s="67"/>
      <c r="E61" s="65" t="s">
        <v>156</v>
      </c>
      <c r="F61" s="66"/>
      <c r="G61" s="67"/>
      <c r="H61" s="25" t="s">
        <v>1316</v>
      </c>
      <c r="I61" s="25">
        <v>241.88</v>
      </c>
      <c r="J61" s="27">
        <v>32739.386385516536</v>
      </c>
      <c r="K61" s="27">
        <v>7919002.7800000003</v>
      </c>
      <c r="L61" s="28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30"/>
      <c r="Z61" s="29" t="s">
        <v>155</v>
      </c>
      <c r="AA61" s="29" t="s">
        <v>156</v>
      </c>
      <c r="AB61" s="30"/>
      <c r="AC61" s="30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31"/>
      <c r="AO61" s="31"/>
      <c r="AP61" s="31">
        <v>7919002.7800000003</v>
      </c>
      <c r="AQ61" s="31"/>
      <c r="AR61" s="34"/>
      <c r="AS61" s="34"/>
      <c r="AT61" s="34"/>
      <c r="AU61" s="34"/>
    </row>
    <row r="62" spans="1:47" ht="25.5" x14ac:dyDescent="0.25">
      <c r="A62" s="24" t="s">
        <v>160</v>
      </c>
      <c r="B62" s="65" t="s">
        <v>158</v>
      </c>
      <c r="C62" s="66"/>
      <c r="D62" s="67"/>
      <c r="E62" s="65" t="s">
        <v>159</v>
      </c>
      <c r="F62" s="66"/>
      <c r="G62" s="67"/>
      <c r="H62" s="25" t="s">
        <v>1316</v>
      </c>
      <c r="I62" s="25">
        <v>427.86200000000002</v>
      </c>
      <c r="J62" s="27">
        <v>15172.806079152841</v>
      </c>
      <c r="K62" s="27">
        <v>6491867.1600000001</v>
      </c>
      <c r="L62" s="28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30"/>
      <c r="Z62" s="29" t="s">
        <v>158</v>
      </c>
      <c r="AA62" s="29" t="s">
        <v>159</v>
      </c>
      <c r="AB62" s="30"/>
      <c r="AC62" s="30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31"/>
      <c r="AO62" s="31"/>
      <c r="AP62" s="31">
        <v>6491867.1600000001</v>
      </c>
      <c r="AQ62" s="31"/>
      <c r="AR62" s="34"/>
      <c r="AS62" s="34"/>
      <c r="AT62" s="34"/>
      <c r="AU62" s="34"/>
    </row>
    <row r="63" spans="1:47" ht="25.5" x14ac:dyDescent="0.25">
      <c r="A63" s="24" t="s">
        <v>163</v>
      </c>
      <c r="B63" s="65" t="s">
        <v>161</v>
      </c>
      <c r="C63" s="66"/>
      <c r="D63" s="67"/>
      <c r="E63" s="65" t="s">
        <v>162</v>
      </c>
      <c r="F63" s="66"/>
      <c r="G63" s="67"/>
      <c r="H63" s="25" t="s">
        <v>1316</v>
      </c>
      <c r="I63" s="25">
        <v>33.654899999999998</v>
      </c>
      <c r="J63" s="27">
        <v>14088.57945311406</v>
      </c>
      <c r="K63" s="27">
        <v>474149.73</v>
      </c>
      <c r="L63" s="28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30"/>
      <c r="Z63" s="29" t="s">
        <v>161</v>
      </c>
      <c r="AA63" s="29" t="s">
        <v>162</v>
      </c>
      <c r="AB63" s="30"/>
      <c r="AC63" s="30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31"/>
      <c r="AO63" s="31"/>
      <c r="AP63" s="31">
        <v>474149.73</v>
      </c>
      <c r="AQ63" s="31"/>
      <c r="AR63" s="34"/>
      <c r="AS63" s="34"/>
      <c r="AT63" s="34"/>
      <c r="AU63" s="34"/>
    </row>
    <row r="64" spans="1:47" ht="25.5" x14ac:dyDescent="0.25">
      <c r="A64" s="24" t="s">
        <v>166</v>
      </c>
      <c r="B64" s="65" t="s">
        <v>164</v>
      </c>
      <c r="C64" s="66"/>
      <c r="D64" s="67"/>
      <c r="E64" s="65" t="s">
        <v>165</v>
      </c>
      <c r="F64" s="66"/>
      <c r="G64" s="67"/>
      <c r="H64" s="25" t="s">
        <v>1316</v>
      </c>
      <c r="I64" s="25">
        <v>50.88</v>
      </c>
      <c r="J64" s="27">
        <v>19076.280579486418</v>
      </c>
      <c r="K64" s="27">
        <v>970601.16</v>
      </c>
      <c r="L64" s="28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30"/>
      <c r="Z64" s="29" t="s">
        <v>164</v>
      </c>
      <c r="AA64" s="29" t="s">
        <v>165</v>
      </c>
      <c r="AB64" s="30"/>
      <c r="AC64" s="30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31"/>
      <c r="AO64" s="31"/>
      <c r="AP64" s="31">
        <v>970601.16</v>
      </c>
      <c r="AQ64" s="31"/>
      <c r="AR64" s="34"/>
      <c r="AS64" s="34"/>
      <c r="AT64" s="34"/>
      <c r="AU64" s="34"/>
    </row>
    <row r="65" spans="1:47" x14ac:dyDescent="0.25">
      <c r="A65" s="24" t="s">
        <v>169</v>
      </c>
      <c r="B65" s="65" t="s">
        <v>167</v>
      </c>
      <c r="C65" s="66"/>
      <c r="D65" s="67"/>
      <c r="E65" s="65" t="s">
        <v>168</v>
      </c>
      <c r="F65" s="66"/>
      <c r="G65" s="67"/>
      <c r="H65" s="25" t="s">
        <v>1316</v>
      </c>
      <c r="I65" s="25">
        <v>371.49</v>
      </c>
      <c r="J65" s="27">
        <v>15059.976476505517</v>
      </c>
      <c r="K65" s="27">
        <v>5594630.6600000001</v>
      </c>
      <c r="L65" s="28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30"/>
      <c r="Z65" s="29" t="s">
        <v>167</v>
      </c>
      <c r="AA65" s="29" t="s">
        <v>168</v>
      </c>
      <c r="AB65" s="30"/>
      <c r="AC65" s="30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31"/>
      <c r="AO65" s="31"/>
      <c r="AP65" s="27">
        <v>5594630.6600000001</v>
      </c>
      <c r="AQ65" s="31"/>
      <c r="AR65" s="34"/>
      <c r="AS65" s="34"/>
      <c r="AT65" s="34"/>
      <c r="AU65" s="34"/>
    </row>
    <row r="66" spans="1:47" x14ac:dyDescent="0.25">
      <c r="A66" s="24" t="s">
        <v>172</v>
      </c>
      <c r="B66" s="65" t="s">
        <v>170</v>
      </c>
      <c r="C66" s="66"/>
      <c r="D66" s="67"/>
      <c r="E66" s="65" t="s">
        <v>171</v>
      </c>
      <c r="F66" s="66"/>
      <c r="G66" s="67"/>
      <c r="H66" s="25" t="s">
        <v>1316</v>
      </c>
      <c r="I66" s="25">
        <v>168.17</v>
      </c>
      <c r="J66" s="27">
        <v>5832.7990283381041</v>
      </c>
      <c r="K66" s="27">
        <v>980901.81</v>
      </c>
      <c r="L66" s="28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30"/>
      <c r="Z66" s="29" t="s">
        <v>170</v>
      </c>
      <c r="AA66" s="29" t="s">
        <v>171</v>
      </c>
      <c r="AB66" s="30"/>
      <c r="AC66" s="30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31"/>
      <c r="AO66" s="27"/>
      <c r="AP66" s="27">
        <v>980901.81</v>
      </c>
      <c r="AQ66" s="31"/>
      <c r="AR66" s="34"/>
      <c r="AS66" s="34"/>
      <c r="AT66" s="34"/>
      <c r="AU66" s="34"/>
    </row>
    <row r="67" spans="1:47" x14ac:dyDescent="0.25">
      <c r="A67" s="24" t="s">
        <v>175</v>
      </c>
      <c r="B67" s="65" t="s">
        <v>173</v>
      </c>
      <c r="C67" s="66"/>
      <c r="D67" s="67"/>
      <c r="E67" s="65" t="s">
        <v>174</v>
      </c>
      <c r="F67" s="66"/>
      <c r="G67" s="67"/>
      <c r="H67" s="25" t="s">
        <v>1316</v>
      </c>
      <c r="I67" s="25">
        <v>80.739999999999995</v>
      </c>
      <c r="J67" s="27">
        <v>5133.6076492103339</v>
      </c>
      <c r="K67" s="27">
        <v>414487.48</v>
      </c>
      <c r="L67" s="28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30"/>
      <c r="Z67" s="29" t="s">
        <v>173</v>
      </c>
      <c r="AA67" s="29" t="s">
        <v>174</v>
      </c>
      <c r="AB67" s="30"/>
      <c r="AC67" s="30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31"/>
      <c r="AO67" s="27"/>
      <c r="AP67" s="27">
        <v>414487.48</v>
      </c>
      <c r="AQ67" s="31"/>
      <c r="AR67" s="34"/>
      <c r="AS67" s="34"/>
      <c r="AT67" s="34"/>
      <c r="AU67" s="34"/>
    </row>
    <row r="68" spans="1:47" x14ac:dyDescent="0.25">
      <c r="A68" s="24" t="s">
        <v>178</v>
      </c>
      <c r="B68" s="65" t="s">
        <v>176</v>
      </c>
      <c r="C68" s="66"/>
      <c r="D68" s="67"/>
      <c r="E68" s="65" t="s">
        <v>177</v>
      </c>
      <c r="F68" s="66"/>
      <c r="G68" s="67"/>
      <c r="H68" s="25" t="s">
        <v>1316</v>
      </c>
      <c r="I68" s="25">
        <v>308.3</v>
      </c>
      <c r="J68" s="27">
        <v>4450.5717342598919</v>
      </c>
      <c r="K68" s="27">
        <v>1372111.27</v>
      </c>
      <c r="L68" s="28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30"/>
      <c r="Z68" s="29" t="s">
        <v>176</v>
      </c>
      <c r="AA68" s="29" t="s">
        <v>177</v>
      </c>
      <c r="AB68" s="30"/>
      <c r="AC68" s="30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31"/>
      <c r="AO68" s="27"/>
      <c r="AP68" s="27">
        <v>1372111.27</v>
      </c>
      <c r="AQ68" s="31"/>
      <c r="AR68" s="34"/>
      <c r="AS68" s="34"/>
      <c r="AT68" s="34"/>
      <c r="AU68" s="34"/>
    </row>
    <row r="69" spans="1:47" x14ac:dyDescent="0.25">
      <c r="A69" s="24" t="s">
        <v>181</v>
      </c>
      <c r="B69" s="65" t="s">
        <v>179</v>
      </c>
      <c r="C69" s="66"/>
      <c r="D69" s="67"/>
      <c r="E69" s="65" t="s">
        <v>180</v>
      </c>
      <c r="F69" s="66"/>
      <c r="G69" s="67"/>
      <c r="H69" s="25" t="s">
        <v>1316</v>
      </c>
      <c r="I69" s="25">
        <v>1474.14</v>
      </c>
      <c r="J69" s="27">
        <v>5832.8089762840254</v>
      </c>
      <c r="K69" s="27">
        <v>8598377.0299999993</v>
      </c>
      <c r="L69" s="28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30"/>
      <c r="Z69" s="29" t="s">
        <v>179</v>
      </c>
      <c r="AA69" s="29" t="s">
        <v>180</v>
      </c>
      <c r="AB69" s="30"/>
      <c r="AC69" s="30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31"/>
      <c r="AO69" s="27"/>
      <c r="AP69" s="27">
        <v>8598377.0299999993</v>
      </c>
      <c r="AQ69" s="31"/>
      <c r="AR69" s="34"/>
      <c r="AS69" s="34"/>
      <c r="AT69" s="34"/>
      <c r="AU69" s="34"/>
    </row>
    <row r="70" spans="1:47" x14ac:dyDescent="0.25">
      <c r="A70" s="24" t="s">
        <v>184</v>
      </c>
      <c r="B70" s="65" t="s">
        <v>182</v>
      </c>
      <c r="C70" s="66"/>
      <c r="D70" s="67"/>
      <c r="E70" s="65" t="s">
        <v>183</v>
      </c>
      <c r="F70" s="66"/>
      <c r="G70" s="67"/>
      <c r="H70" s="25" t="s">
        <v>1316</v>
      </c>
      <c r="I70" s="25">
        <v>651.08000000000004</v>
      </c>
      <c r="J70" s="27">
        <v>5895.0532739179798</v>
      </c>
      <c r="K70" s="27">
        <v>3838151.28</v>
      </c>
      <c r="L70" s="28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30"/>
      <c r="Z70" s="29" t="s">
        <v>182</v>
      </c>
      <c r="AA70" s="29" t="s">
        <v>183</v>
      </c>
      <c r="AB70" s="30"/>
      <c r="AC70" s="30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31"/>
      <c r="AO70" s="27"/>
      <c r="AP70" s="27">
        <v>3838151.28</v>
      </c>
      <c r="AQ70" s="31"/>
      <c r="AR70" s="34"/>
      <c r="AS70" s="34"/>
      <c r="AT70" s="34"/>
      <c r="AU70" s="34"/>
    </row>
    <row r="71" spans="1:47" x14ac:dyDescent="0.25">
      <c r="A71" s="24" t="s">
        <v>187</v>
      </c>
      <c r="B71" s="65" t="s">
        <v>185</v>
      </c>
      <c r="C71" s="66"/>
      <c r="D71" s="67"/>
      <c r="E71" s="65" t="s">
        <v>186</v>
      </c>
      <c r="F71" s="66"/>
      <c r="G71" s="67"/>
      <c r="H71" s="25" t="s">
        <v>1316</v>
      </c>
      <c r="I71" s="25">
        <v>56.87</v>
      </c>
      <c r="J71" s="27">
        <v>638.25026240959801</v>
      </c>
      <c r="K71" s="27">
        <v>36297.29</v>
      </c>
      <c r="L71" s="28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30"/>
      <c r="Z71" s="29" t="s">
        <v>185</v>
      </c>
      <c r="AA71" s="29" t="s">
        <v>186</v>
      </c>
      <c r="AB71" s="30"/>
      <c r="AC71" s="30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31"/>
      <c r="AO71" s="27"/>
      <c r="AP71" s="27">
        <v>36297.29</v>
      </c>
      <c r="AQ71" s="31"/>
      <c r="AR71" s="34"/>
      <c r="AS71" s="34"/>
      <c r="AT71" s="34"/>
      <c r="AU71" s="34"/>
    </row>
    <row r="72" spans="1:47" x14ac:dyDescent="0.25">
      <c r="A72" s="24" t="s">
        <v>190</v>
      </c>
      <c r="B72" s="65" t="s">
        <v>188</v>
      </c>
      <c r="C72" s="66"/>
      <c r="D72" s="67"/>
      <c r="E72" s="65" t="s">
        <v>189</v>
      </c>
      <c r="F72" s="66"/>
      <c r="G72" s="67"/>
      <c r="H72" s="25" t="s">
        <v>1316</v>
      </c>
      <c r="I72" s="25">
        <v>644.16</v>
      </c>
      <c r="J72" s="27">
        <v>5940.5054388355984</v>
      </c>
      <c r="K72" s="27">
        <v>3826635.98</v>
      </c>
      <c r="L72" s="28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30"/>
      <c r="Z72" s="29" t="s">
        <v>188</v>
      </c>
      <c r="AA72" s="29" t="s">
        <v>189</v>
      </c>
      <c r="AB72" s="30"/>
      <c r="AC72" s="30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31"/>
      <c r="AO72" s="27"/>
      <c r="AP72" s="27">
        <v>3826635.98</v>
      </c>
      <c r="AQ72" s="31"/>
      <c r="AR72" s="34"/>
      <c r="AS72" s="34"/>
      <c r="AT72" s="34"/>
      <c r="AU72" s="34"/>
    </row>
    <row r="73" spans="1:47" x14ac:dyDescent="0.25">
      <c r="A73" s="24" t="s">
        <v>193</v>
      </c>
      <c r="B73" s="65" t="s">
        <v>191</v>
      </c>
      <c r="C73" s="66"/>
      <c r="D73" s="67"/>
      <c r="E73" s="65" t="s">
        <v>192</v>
      </c>
      <c r="F73" s="66"/>
      <c r="G73" s="67"/>
      <c r="H73" s="25" t="s">
        <v>1316</v>
      </c>
      <c r="I73" s="25">
        <v>95.02</v>
      </c>
      <c r="J73" s="27">
        <v>4904.7849971124897</v>
      </c>
      <c r="K73" s="27">
        <v>466052.67</v>
      </c>
      <c r="L73" s="28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30"/>
      <c r="Z73" s="29" t="s">
        <v>191</v>
      </c>
      <c r="AA73" s="29" t="s">
        <v>192</v>
      </c>
      <c r="AB73" s="30"/>
      <c r="AC73" s="30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31"/>
      <c r="AO73" s="27"/>
      <c r="AP73" s="27">
        <v>466052.67</v>
      </c>
      <c r="AQ73" s="31"/>
      <c r="AR73" s="34"/>
      <c r="AS73" s="34"/>
      <c r="AT73" s="34"/>
      <c r="AU73" s="34"/>
    </row>
    <row r="74" spans="1:47" x14ac:dyDescent="0.25">
      <c r="A74" s="24" t="s">
        <v>196</v>
      </c>
      <c r="B74" s="65" t="s">
        <v>194</v>
      </c>
      <c r="C74" s="66"/>
      <c r="D74" s="67"/>
      <c r="E74" s="65" t="s">
        <v>195</v>
      </c>
      <c r="F74" s="66"/>
      <c r="G74" s="67"/>
      <c r="H74" s="25" t="s">
        <v>1316</v>
      </c>
      <c r="I74" s="25">
        <v>95.58</v>
      </c>
      <c r="J74" s="27">
        <v>3374.860549930344</v>
      </c>
      <c r="K74" s="27">
        <v>322569.17</v>
      </c>
      <c r="L74" s="28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30"/>
      <c r="Z74" s="29" t="s">
        <v>194</v>
      </c>
      <c r="AA74" s="29" t="s">
        <v>195</v>
      </c>
      <c r="AB74" s="30"/>
      <c r="AC74" s="30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31"/>
      <c r="AO74" s="27"/>
      <c r="AP74" s="27">
        <v>322569.17</v>
      </c>
      <c r="AQ74" s="31"/>
      <c r="AR74" s="34"/>
      <c r="AS74" s="34"/>
      <c r="AT74" s="34"/>
      <c r="AU74" s="34"/>
    </row>
    <row r="75" spans="1:47" x14ac:dyDescent="0.25">
      <c r="A75" s="24" t="s">
        <v>199</v>
      </c>
      <c r="B75" s="65" t="s">
        <v>197</v>
      </c>
      <c r="C75" s="66"/>
      <c r="D75" s="67"/>
      <c r="E75" s="65" t="s">
        <v>198</v>
      </c>
      <c r="F75" s="66"/>
      <c r="G75" s="67"/>
      <c r="H75" s="25" t="s">
        <v>1316</v>
      </c>
      <c r="I75" s="25">
        <v>18.84</v>
      </c>
      <c r="J75" s="27">
        <v>5875.4956122353278</v>
      </c>
      <c r="K75" s="27">
        <v>110694.34</v>
      </c>
      <c r="L75" s="28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30"/>
      <c r="Z75" s="29" t="s">
        <v>197</v>
      </c>
      <c r="AA75" s="29" t="s">
        <v>198</v>
      </c>
      <c r="AB75" s="30"/>
      <c r="AC75" s="30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31"/>
      <c r="AO75" s="27"/>
      <c r="AP75" s="27">
        <v>110694.34</v>
      </c>
      <c r="AQ75" s="31"/>
      <c r="AR75" s="34"/>
      <c r="AS75" s="34"/>
      <c r="AT75" s="34"/>
      <c r="AU75" s="34"/>
    </row>
    <row r="76" spans="1:47" x14ac:dyDescent="0.25">
      <c r="A76" s="24" t="s">
        <v>202</v>
      </c>
      <c r="B76" s="65" t="s">
        <v>200</v>
      </c>
      <c r="C76" s="66"/>
      <c r="D76" s="67"/>
      <c r="E76" s="65" t="s">
        <v>201</v>
      </c>
      <c r="F76" s="66"/>
      <c r="G76" s="67"/>
      <c r="H76" s="25" t="s">
        <v>1316</v>
      </c>
      <c r="I76" s="25">
        <v>30.32</v>
      </c>
      <c r="J76" s="27">
        <v>6616.1500299659947</v>
      </c>
      <c r="K76" s="27">
        <v>200601.67</v>
      </c>
      <c r="L76" s="28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30"/>
      <c r="Z76" s="29" t="s">
        <v>200</v>
      </c>
      <c r="AA76" s="29" t="s">
        <v>201</v>
      </c>
      <c r="AB76" s="30"/>
      <c r="AC76" s="30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31"/>
      <c r="AO76" s="27"/>
      <c r="AP76" s="27">
        <v>200601.67</v>
      </c>
      <c r="AQ76" s="31"/>
      <c r="AR76" s="34"/>
      <c r="AS76" s="34"/>
      <c r="AT76" s="34"/>
      <c r="AU76" s="34"/>
    </row>
    <row r="77" spans="1:47" x14ac:dyDescent="0.25">
      <c r="A77" s="24" t="s">
        <v>205</v>
      </c>
      <c r="B77" s="65" t="s">
        <v>203</v>
      </c>
      <c r="C77" s="66"/>
      <c r="D77" s="67"/>
      <c r="E77" s="65" t="s">
        <v>204</v>
      </c>
      <c r="F77" s="66"/>
      <c r="G77" s="67"/>
      <c r="H77" s="25" t="s">
        <v>1316</v>
      </c>
      <c r="I77" s="25">
        <v>2694.83</v>
      </c>
      <c r="J77" s="27">
        <v>3198.443676949596</v>
      </c>
      <c r="K77" s="27">
        <v>8619261.9700000007</v>
      </c>
      <c r="L77" s="28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30"/>
      <c r="Z77" s="29" t="s">
        <v>203</v>
      </c>
      <c r="AA77" s="29" t="s">
        <v>204</v>
      </c>
      <c r="AB77" s="30"/>
      <c r="AC77" s="30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31"/>
      <c r="AO77" s="27"/>
      <c r="AP77" s="27">
        <v>8619261.9700000007</v>
      </c>
      <c r="AQ77" s="31"/>
      <c r="AR77" s="34"/>
      <c r="AS77" s="34"/>
      <c r="AT77" s="34"/>
      <c r="AU77" s="34"/>
    </row>
    <row r="78" spans="1:47" x14ac:dyDescent="0.25">
      <c r="A78" s="24" t="s">
        <v>208</v>
      </c>
      <c r="B78" s="65" t="s">
        <v>206</v>
      </c>
      <c r="C78" s="66"/>
      <c r="D78" s="67"/>
      <c r="E78" s="65" t="s">
        <v>207</v>
      </c>
      <c r="F78" s="66"/>
      <c r="G78" s="67"/>
      <c r="H78" s="25" t="s">
        <v>1316</v>
      </c>
      <c r="I78" s="25">
        <v>24.98</v>
      </c>
      <c r="J78" s="27">
        <v>722.05175885652602</v>
      </c>
      <c r="K78" s="27">
        <v>18036.849999999999</v>
      </c>
      <c r="L78" s="28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30"/>
      <c r="Z78" s="29" t="s">
        <v>206</v>
      </c>
      <c r="AA78" s="29" t="s">
        <v>207</v>
      </c>
      <c r="AB78" s="30"/>
      <c r="AC78" s="30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31"/>
      <c r="AO78" s="27"/>
      <c r="AP78" s="27">
        <v>18036.849999999999</v>
      </c>
      <c r="AQ78" s="31"/>
      <c r="AR78" s="34"/>
      <c r="AS78" s="34"/>
      <c r="AT78" s="34"/>
      <c r="AU78" s="34"/>
    </row>
    <row r="79" spans="1:47" x14ac:dyDescent="0.25">
      <c r="A79" s="24" t="s">
        <v>211</v>
      </c>
      <c r="B79" s="65" t="s">
        <v>209</v>
      </c>
      <c r="C79" s="66"/>
      <c r="D79" s="67"/>
      <c r="E79" s="65" t="s">
        <v>210</v>
      </c>
      <c r="F79" s="66"/>
      <c r="G79" s="67"/>
      <c r="H79" s="25" t="s">
        <v>1316</v>
      </c>
      <c r="I79" s="25">
        <v>7.34</v>
      </c>
      <c r="J79" s="27">
        <v>354.79349130813</v>
      </c>
      <c r="K79" s="27">
        <v>2604.1799999999998</v>
      </c>
      <c r="L79" s="28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30"/>
      <c r="Z79" s="29" t="s">
        <v>209</v>
      </c>
      <c r="AA79" s="29" t="s">
        <v>210</v>
      </c>
      <c r="AB79" s="30"/>
      <c r="AC79" s="30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31"/>
      <c r="AO79" s="27"/>
      <c r="AP79" s="27">
        <v>2604.1799999999998</v>
      </c>
      <c r="AQ79" s="31"/>
      <c r="AR79" s="34"/>
      <c r="AS79" s="34"/>
      <c r="AT79" s="34"/>
      <c r="AU79" s="34"/>
    </row>
    <row r="80" spans="1:47" x14ac:dyDescent="0.25">
      <c r="A80" s="24" t="s">
        <v>214</v>
      </c>
      <c r="B80" s="65" t="s">
        <v>212</v>
      </c>
      <c r="C80" s="66"/>
      <c r="D80" s="67"/>
      <c r="E80" s="65" t="s">
        <v>213</v>
      </c>
      <c r="F80" s="66"/>
      <c r="G80" s="67"/>
      <c r="H80" s="25" t="s">
        <v>1316</v>
      </c>
      <c r="I80" s="25">
        <v>192.13</v>
      </c>
      <c r="J80" s="27">
        <v>2515.3480743236223</v>
      </c>
      <c r="K80" s="27">
        <v>483273.83</v>
      </c>
      <c r="L80" s="28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30"/>
      <c r="Z80" s="29" t="s">
        <v>212</v>
      </c>
      <c r="AA80" s="29" t="s">
        <v>213</v>
      </c>
      <c r="AB80" s="30"/>
      <c r="AC80" s="30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31"/>
      <c r="AO80" s="27"/>
      <c r="AP80" s="27">
        <v>483273.83</v>
      </c>
      <c r="AQ80" s="31"/>
      <c r="AR80" s="34"/>
      <c r="AS80" s="34"/>
      <c r="AT80" s="34"/>
      <c r="AU80" s="34"/>
    </row>
    <row r="81" spans="1:47" x14ac:dyDescent="0.25">
      <c r="A81" s="24" t="s">
        <v>217</v>
      </c>
      <c r="B81" s="65" t="s">
        <v>215</v>
      </c>
      <c r="C81" s="66"/>
      <c r="D81" s="67"/>
      <c r="E81" s="65" t="s">
        <v>216</v>
      </c>
      <c r="F81" s="66"/>
      <c r="G81" s="67"/>
      <c r="H81" s="25" t="s">
        <v>28</v>
      </c>
      <c r="I81" s="25">
        <v>2976</v>
      </c>
      <c r="J81" s="27">
        <v>143.58865143814799</v>
      </c>
      <c r="K81" s="27">
        <v>427319.83</v>
      </c>
      <c r="L81" s="28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30"/>
      <c r="Z81" s="29" t="s">
        <v>215</v>
      </c>
      <c r="AA81" s="29" t="s">
        <v>216</v>
      </c>
      <c r="AB81" s="30"/>
      <c r="AC81" s="30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31"/>
      <c r="AO81" s="27"/>
      <c r="AP81" s="27">
        <v>427319.83</v>
      </c>
      <c r="AQ81" s="31"/>
      <c r="AR81" s="34"/>
      <c r="AS81" s="34"/>
      <c r="AT81" s="34"/>
      <c r="AU81" s="34"/>
    </row>
    <row r="82" spans="1:47" x14ac:dyDescent="0.25">
      <c r="A82" s="24" t="s">
        <v>220</v>
      </c>
      <c r="B82" s="65" t="s">
        <v>218</v>
      </c>
      <c r="C82" s="66"/>
      <c r="D82" s="67"/>
      <c r="E82" s="65" t="s">
        <v>219</v>
      </c>
      <c r="F82" s="66"/>
      <c r="G82" s="67"/>
      <c r="H82" s="25" t="s">
        <v>24</v>
      </c>
      <c r="I82" s="25">
        <v>1</v>
      </c>
      <c r="J82" s="27">
        <v>25963.39276047585</v>
      </c>
      <c r="K82" s="27">
        <v>25963.39</v>
      </c>
      <c r="L82" s="28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30"/>
      <c r="Z82" s="29" t="s">
        <v>218</v>
      </c>
      <c r="AA82" s="29" t="s">
        <v>219</v>
      </c>
      <c r="AB82" s="30"/>
      <c r="AC82" s="30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31"/>
      <c r="AO82" s="27"/>
      <c r="AP82" s="27">
        <v>25963.39</v>
      </c>
      <c r="AQ82" s="31"/>
      <c r="AR82" s="34"/>
      <c r="AS82" s="34"/>
      <c r="AT82" s="34"/>
      <c r="AU82" s="34"/>
    </row>
    <row r="83" spans="1:47" ht="25.5" x14ac:dyDescent="0.25">
      <c r="A83" s="24" t="s">
        <v>223</v>
      </c>
      <c r="B83" s="65" t="s">
        <v>221</v>
      </c>
      <c r="C83" s="66"/>
      <c r="D83" s="67"/>
      <c r="E83" s="65" t="s">
        <v>222</v>
      </c>
      <c r="F83" s="66"/>
      <c r="G83" s="67"/>
      <c r="H83" s="25" t="s">
        <v>1316</v>
      </c>
      <c r="I83" s="25">
        <v>3756.26</v>
      </c>
      <c r="J83" s="27">
        <v>677.20641864014999</v>
      </c>
      <c r="K83" s="27">
        <v>2543763.39</v>
      </c>
      <c r="L83" s="28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30"/>
      <c r="Z83" s="29" t="s">
        <v>221</v>
      </c>
      <c r="AA83" s="29" t="s">
        <v>222</v>
      </c>
      <c r="AB83" s="30"/>
      <c r="AC83" s="30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31"/>
      <c r="AO83" s="31"/>
      <c r="AP83" s="27">
        <v>2543763.39</v>
      </c>
      <c r="AQ83" s="31"/>
      <c r="AR83" s="34"/>
      <c r="AS83" s="34"/>
      <c r="AT83" s="34"/>
      <c r="AU83" s="34"/>
    </row>
    <row r="84" spans="1:47" ht="38.25" x14ac:dyDescent="0.25">
      <c r="A84" s="24" t="s">
        <v>226</v>
      </c>
      <c r="B84" s="65" t="s">
        <v>224</v>
      </c>
      <c r="C84" s="66"/>
      <c r="D84" s="67"/>
      <c r="E84" s="65" t="s">
        <v>225</v>
      </c>
      <c r="F84" s="66"/>
      <c r="G84" s="67"/>
      <c r="H84" s="25" t="s">
        <v>1316</v>
      </c>
      <c r="I84" s="25">
        <v>4003.43</v>
      </c>
      <c r="J84" s="27">
        <v>678.78814204174807</v>
      </c>
      <c r="K84" s="27">
        <v>2717480.82</v>
      </c>
      <c r="L84" s="28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30"/>
      <c r="Z84" s="29" t="s">
        <v>224</v>
      </c>
      <c r="AA84" s="29" t="s">
        <v>225</v>
      </c>
      <c r="AB84" s="30"/>
      <c r="AC84" s="30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31"/>
      <c r="AO84" s="31"/>
      <c r="AP84" s="27">
        <v>2717480.82</v>
      </c>
      <c r="AQ84" s="31"/>
      <c r="AR84" s="34"/>
      <c r="AS84" s="34"/>
      <c r="AT84" s="34"/>
      <c r="AU84" s="34"/>
    </row>
    <row r="85" spans="1:47" ht="25.5" x14ac:dyDescent="0.25">
      <c r="A85" s="24" t="s">
        <v>229</v>
      </c>
      <c r="B85" s="65" t="s">
        <v>227</v>
      </c>
      <c r="C85" s="66"/>
      <c r="D85" s="67"/>
      <c r="E85" s="65" t="s">
        <v>228</v>
      </c>
      <c r="F85" s="66"/>
      <c r="G85" s="67"/>
      <c r="H85" s="25" t="s">
        <v>1316</v>
      </c>
      <c r="I85" s="25">
        <v>1698.28</v>
      </c>
      <c r="J85" s="27">
        <v>2007.7640815994939</v>
      </c>
      <c r="K85" s="27">
        <v>3409745.59</v>
      </c>
      <c r="L85" s="28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30"/>
      <c r="Z85" s="29" t="s">
        <v>227</v>
      </c>
      <c r="AA85" s="29" t="s">
        <v>228</v>
      </c>
      <c r="AB85" s="30"/>
      <c r="AC85" s="30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31"/>
      <c r="AO85" s="31"/>
      <c r="AP85" s="27">
        <v>3409745.59</v>
      </c>
      <c r="AQ85" s="31"/>
      <c r="AR85" s="34"/>
      <c r="AS85" s="34"/>
      <c r="AT85" s="34"/>
      <c r="AU85" s="34"/>
    </row>
    <row r="86" spans="1:47" x14ac:dyDescent="0.25">
      <c r="A86" s="24" t="s">
        <v>232</v>
      </c>
      <c r="B86" s="65" t="s">
        <v>230</v>
      </c>
      <c r="C86" s="66"/>
      <c r="D86" s="67"/>
      <c r="E86" s="65" t="s">
        <v>231</v>
      </c>
      <c r="F86" s="66"/>
      <c r="G86" s="67"/>
      <c r="H86" s="25" t="s">
        <v>1316</v>
      </c>
      <c r="I86" s="25">
        <v>898.76</v>
      </c>
      <c r="J86" s="27">
        <v>2303.2578672665818</v>
      </c>
      <c r="K86" s="27">
        <v>2070076.05</v>
      </c>
      <c r="L86" s="28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30"/>
      <c r="Z86" s="29" t="s">
        <v>230</v>
      </c>
      <c r="AA86" s="29" t="s">
        <v>231</v>
      </c>
      <c r="AB86" s="30"/>
      <c r="AC86" s="30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31"/>
      <c r="AO86" s="31"/>
      <c r="AP86" s="27">
        <v>2070076.05</v>
      </c>
      <c r="AQ86" s="31"/>
      <c r="AR86" s="34"/>
      <c r="AS86" s="34"/>
      <c r="AT86" s="34"/>
      <c r="AU86" s="34"/>
    </row>
    <row r="87" spans="1:47" ht="25.5" x14ac:dyDescent="0.25">
      <c r="A87" s="24" t="s">
        <v>235</v>
      </c>
      <c r="B87" s="65" t="s">
        <v>233</v>
      </c>
      <c r="C87" s="66"/>
      <c r="D87" s="67"/>
      <c r="E87" s="65" t="s">
        <v>234</v>
      </c>
      <c r="F87" s="66"/>
      <c r="G87" s="67"/>
      <c r="H87" s="25" t="s">
        <v>1316</v>
      </c>
      <c r="I87" s="25">
        <v>101.86</v>
      </c>
      <c r="J87" s="27">
        <v>4271.8071460415522</v>
      </c>
      <c r="K87" s="27">
        <v>435126.28</v>
      </c>
      <c r="L87" s="28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30"/>
      <c r="Z87" s="29" t="s">
        <v>233</v>
      </c>
      <c r="AA87" s="29" t="s">
        <v>234</v>
      </c>
      <c r="AB87" s="30"/>
      <c r="AC87" s="30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31"/>
      <c r="AO87" s="31"/>
      <c r="AP87" s="27">
        <v>435126.28</v>
      </c>
      <c r="AQ87" s="31"/>
      <c r="AR87" s="34"/>
      <c r="AS87" s="34"/>
      <c r="AT87" s="34"/>
      <c r="AU87" s="34"/>
    </row>
    <row r="88" spans="1:47" ht="25.5" x14ac:dyDescent="0.25">
      <c r="A88" s="24" t="s">
        <v>238</v>
      </c>
      <c r="B88" s="65" t="s">
        <v>236</v>
      </c>
      <c r="C88" s="66"/>
      <c r="D88" s="67"/>
      <c r="E88" s="65" t="s">
        <v>237</v>
      </c>
      <c r="F88" s="66"/>
      <c r="G88" s="67"/>
      <c r="H88" s="25" t="s">
        <v>1316</v>
      </c>
      <c r="I88" s="25">
        <v>131.04</v>
      </c>
      <c r="J88" s="27">
        <v>1987.718970566664</v>
      </c>
      <c r="K88" s="27">
        <v>260470.69</v>
      </c>
      <c r="L88" s="28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30"/>
      <c r="Z88" s="29" t="s">
        <v>236</v>
      </c>
      <c r="AA88" s="29" t="s">
        <v>237</v>
      </c>
      <c r="AB88" s="30"/>
      <c r="AC88" s="30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31"/>
      <c r="AO88" s="31"/>
      <c r="AP88" s="27">
        <v>260470.69</v>
      </c>
      <c r="AQ88" s="31"/>
      <c r="AR88" s="34"/>
      <c r="AS88" s="34"/>
      <c r="AT88" s="34"/>
      <c r="AU88" s="34"/>
    </row>
    <row r="89" spans="1:47" x14ac:dyDescent="0.25">
      <c r="A89" s="24" t="s">
        <v>241</v>
      </c>
      <c r="B89" s="65" t="s">
        <v>239</v>
      </c>
      <c r="C89" s="66"/>
      <c r="D89" s="67"/>
      <c r="E89" s="65" t="s">
        <v>240</v>
      </c>
      <c r="F89" s="66"/>
      <c r="G89" s="67"/>
      <c r="H89" s="25" t="s">
        <v>1316</v>
      </c>
      <c r="I89" s="25">
        <v>110.3</v>
      </c>
      <c r="J89" s="27">
        <v>1729.5598259448418</v>
      </c>
      <c r="K89" s="27">
        <v>190770.45</v>
      </c>
      <c r="L89" s="28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30"/>
      <c r="Z89" s="29" t="s">
        <v>239</v>
      </c>
      <c r="AA89" s="29" t="s">
        <v>240</v>
      </c>
      <c r="AB89" s="30"/>
      <c r="AC89" s="30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31"/>
      <c r="AO89" s="31"/>
      <c r="AP89" s="27">
        <v>190770.45</v>
      </c>
      <c r="AQ89" s="31"/>
      <c r="AR89" s="34"/>
      <c r="AS89" s="34"/>
      <c r="AT89" s="34"/>
      <c r="AU89" s="34"/>
    </row>
    <row r="90" spans="1:47" ht="24" customHeight="1" x14ac:dyDescent="0.25">
      <c r="A90" s="24" t="s">
        <v>244</v>
      </c>
      <c r="B90" s="65" t="s">
        <v>242</v>
      </c>
      <c r="C90" s="66"/>
      <c r="D90" s="67"/>
      <c r="E90" s="65" t="s">
        <v>243</v>
      </c>
      <c r="F90" s="66"/>
      <c r="G90" s="67"/>
      <c r="H90" s="25" t="s">
        <v>1316</v>
      </c>
      <c r="I90" s="25">
        <v>5.83</v>
      </c>
      <c r="J90" s="27">
        <v>4191.2785238029619</v>
      </c>
      <c r="K90" s="27">
        <v>24435.15</v>
      </c>
      <c r="L90" s="28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30"/>
      <c r="Z90" s="29" t="s">
        <v>242</v>
      </c>
      <c r="AA90" s="29" t="s">
        <v>243</v>
      </c>
      <c r="AB90" s="30"/>
      <c r="AC90" s="30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31"/>
      <c r="AO90" s="31"/>
      <c r="AP90" s="27">
        <v>24435.15</v>
      </c>
      <c r="AQ90" s="31"/>
      <c r="AR90" s="34"/>
      <c r="AS90" s="34"/>
      <c r="AT90" s="34"/>
      <c r="AU90" s="34"/>
    </row>
    <row r="91" spans="1:47" ht="51" x14ac:dyDescent="0.25">
      <c r="A91" s="24" t="s">
        <v>247</v>
      </c>
      <c r="B91" s="65" t="s">
        <v>245</v>
      </c>
      <c r="C91" s="66"/>
      <c r="D91" s="67"/>
      <c r="E91" s="65" t="s">
        <v>246</v>
      </c>
      <c r="F91" s="66"/>
      <c r="G91" s="67"/>
      <c r="H91" s="25" t="s">
        <v>1316</v>
      </c>
      <c r="I91" s="25">
        <v>5256.26</v>
      </c>
      <c r="J91" s="27">
        <v>540.87976772506204</v>
      </c>
      <c r="K91" s="27">
        <v>2843004.68</v>
      </c>
      <c r="L91" s="28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30"/>
      <c r="Z91" s="29" t="s">
        <v>245</v>
      </c>
      <c r="AA91" s="29" t="s">
        <v>246</v>
      </c>
      <c r="AB91" s="30"/>
      <c r="AC91" s="30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31"/>
      <c r="AO91" s="31"/>
      <c r="AP91" s="27">
        <v>2843004.68</v>
      </c>
      <c r="AQ91" s="31"/>
      <c r="AR91" s="34"/>
      <c r="AS91" s="34"/>
      <c r="AT91" s="34"/>
      <c r="AU91" s="34"/>
    </row>
    <row r="92" spans="1:47" ht="51" x14ac:dyDescent="0.25">
      <c r="A92" s="24" t="s">
        <v>250</v>
      </c>
      <c r="B92" s="65" t="s">
        <v>248</v>
      </c>
      <c r="C92" s="66"/>
      <c r="D92" s="67"/>
      <c r="E92" s="65" t="s">
        <v>249</v>
      </c>
      <c r="F92" s="66"/>
      <c r="G92" s="67"/>
      <c r="H92" s="25" t="s">
        <v>1316</v>
      </c>
      <c r="I92" s="25">
        <v>3939.69</v>
      </c>
      <c r="J92" s="27">
        <v>916.44457011832799</v>
      </c>
      <c r="K92" s="27">
        <v>3610507.51</v>
      </c>
      <c r="L92" s="28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30"/>
      <c r="Z92" s="29" t="s">
        <v>248</v>
      </c>
      <c r="AA92" s="29" t="s">
        <v>249</v>
      </c>
      <c r="AB92" s="30"/>
      <c r="AC92" s="30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31"/>
      <c r="AO92" s="31"/>
      <c r="AP92" s="27">
        <v>3610507.51</v>
      </c>
      <c r="AQ92" s="31"/>
      <c r="AR92" s="34"/>
      <c r="AS92" s="34"/>
      <c r="AT92" s="34"/>
      <c r="AU92" s="34"/>
    </row>
    <row r="93" spans="1:47" ht="25.5" x14ac:dyDescent="0.25">
      <c r="A93" s="24" t="s">
        <v>253</v>
      </c>
      <c r="B93" s="65" t="s">
        <v>251</v>
      </c>
      <c r="C93" s="66"/>
      <c r="D93" s="67"/>
      <c r="E93" s="65" t="s">
        <v>252</v>
      </c>
      <c r="F93" s="66"/>
      <c r="G93" s="67"/>
      <c r="H93" s="25" t="s">
        <v>1316</v>
      </c>
      <c r="I93" s="25">
        <v>4575.46</v>
      </c>
      <c r="J93" s="27">
        <v>504.02262808405203</v>
      </c>
      <c r="K93" s="27">
        <v>2306135.37</v>
      </c>
      <c r="L93" s="28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30"/>
      <c r="Z93" s="29" t="s">
        <v>251</v>
      </c>
      <c r="AA93" s="29" t="s">
        <v>252</v>
      </c>
      <c r="AB93" s="30"/>
      <c r="AC93" s="30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31"/>
      <c r="AO93" s="31"/>
      <c r="AP93" s="27">
        <v>2306135.37</v>
      </c>
      <c r="AQ93" s="31"/>
      <c r="AR93" s="34"/>
      <c r="AS93" s="34"/>
      <c r="AT93" s="34"/>
      <c r="AU93" s="34"/>
    </row>
    <row r="94" spans="1:47" ht="51" x14ac:dyDescent="0.25">
      <c r="A94" s="24" t="s">
        <v>256</v>
      </c>
      <c r="B94" s="65" t="s">
        <v>254</v>
      </c>
      <c r="C94" s="66"/>
      <c r="D94" s="67"/>
      <c r="E94" s="65" t="s">
        <v>255</v>
      </c>
      <c r="F94" s="66"/>
      <c r="G94" s="67"/>
      <c r="H94" s="25" t="s">
        <v>1316</v>
      </c>
      <c r="I94" s="25">
        <v>14878.68</v>
      </c>
      <c r="J94" s="27">
        <v>618.43395413297401</v>
      </c>
      <c r="K94" s="27">
        <v>9201480.9100000001</v>
      </c>
      <c r="L94" s="28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30"/>
      <c r="Z94" s="29" t="s">
        <v>254</v>
      </c>
      <c r="AA94" s="29" t="s">
        <v>255</v>
      </c>
      <c r="AB94" s="30"/>
      <c r="AC94" s="30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31"/>
      <c r="AO94" s="31"/>
      <c r="AP94" s="27">
        <v>9201480.9100000001</v>
      </c>
      <c r="AQ94" s="31"/>
      <c r="AR94" s="34"/>
      <c r="AS94" s="34"/>
      <c r="AT94" s="34"/>
      <c r="AU94" s="34"/>
    </row>
    <row r="95" spans="1:47" ht="38.25" x14ac:dyDescent="0.25">
      <c r="A95" s="24" t="s">
        <v>259</v>
      </c>
      <c r="B95" s="65" t="s">
        <v>257</v>
      </c>
      <c r="C95" s="66"/>
      <c r="D95" s="67"/>
      <c r="E95" s="65" t="s">
        <v>258</v>
      </c>
      <c r="F95" s="66"/>
      <c r="G95" s="67"/>
      <c r="H95" s="25" t="s">
        <v>1316</v>
      </c>
      <c r="I95" s="25">
        <v>303.22000000000003</v>
      </c>
      <c r="J95" s="27">
        <v>1657.1984673082138</v>
      </c>
      <c r="K95" s="27">
        <v>502495.72</v>
      </c>
      <c r="L95" s="28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30"/>
      <c r="Z95" s="29" t="s">
        <v>257</v>
      </c>
      <c r="AA95" s="29" t="s">
        <v>258</v>
      </c>
      <c r="AB95" s="30"/>
      <c r="AC95" s="30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31"/>
      <c r="AO95" s="31"/>
      <c r="AP95" s="27">
        <v>502495.72</v>
      </c>
      <c r="AQ95" s="31"/>
      <c r="AR95" s="34"/>
      <c r="AS95" s="34"/>
      <c r="AT95" s="34"/>
      <c r="AU95" s="34"/>
    </row>
    <row r="96" spans="1:47" ht="25.5" x14ac:dyDescent="0.25">
      <c r="A96" s="24" t="s">
        <v>262</v>
      </c>
      <c r="B96" s="65" t="s">
        <v>260</v>
      </c>
      <c r="C96" s="66"/>
      <c r="D96" s="67"/>
      <c r="E96" s="65" t="s">
        <v>261</v>
      </c>
      <c r="F96" s="66"/>
      <c r="G96" s="67"/>
      <c r="H96" s="25" t="s">
        <v>1316</v>
      </c>
      <c r="I96" s="25">
        <v>5029.66</v>
      </c>
      <c r="J96" s="27">
        <v>1017.147626686734</v>
      </c>
      <c r="K96" s="27">
        <v>5115906.7300000004</v>
      </c>
      <c r="L96" s="28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30"/>
      <c r="Z96" s="29" t="s">
        <v>260</v>
      </c>
      <c r="AA96" s="29" t="s">
        <v>261</v>
      </c>
      <c r="AB96" s="30"/>
      <c r="AC96" s="30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31"/>
      <c r="AO96" s="31"/>
      <c r="AP96" s="27">
        <v>5115906.7300000004</v>
      </c>
      <c r="AQ96" s="31"/>
      <c r="AR96" s="34"/>
      <c r="AS96" s="34"/>
      <c r="AT96" s="34"/>
      <c r="AU96" s="34"/>
    </row>
    <row r="97" spans="1:47" ht="25.5" x14ac:dyDescent="0.25">
      <c r="A97" s="24" t="s">
        <v>265</v>
      </c>
      <c r="B97" s="65" t="s">
        <v>263</v>
      </c>
      <c r="C97" s="66"/>
      <c r="D97" s="67"/>
      <c r="E97" s="65" t="s">
        <v>264</v>
      </c>
      <c r="F97" s="66"/>
      <c r="G97" s="67"/>
      <c r="H97" s="25" t="s">
        <v>1316</v>
      </c>
      <c r="I97" s="25">
        <v>4760.6099999999997</v>
      </c>
      <c r="J97" s="27">
        <v>2094.7489207414619</v>
      </c>
      <c r="K97" s="27">
        <v>9972282.6600000001</v>
      </c>
      <c r="L97" s="28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30"/>
      <c r="Z97" s="29" t="s">
        <v>263</v>
      </c>
      <c r="AA97" s="29" t="s">
        <v>264</v>
      </c>
      <c r="AB97" s="30"/>
      <c r="AC97" s="30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31"/>
      <c r="AO97" s="31"/>
      <c r="AP97" s="27">
        <v>9972282.6600000001</v>
      </c>
      <c r="AQ97" s="31"/>
      <c r="AR97" s="34"/>
      <c r="AS97" s="34"/>
      <c r="AT97" s="34"/>
      <c r="AU97" s="34"/>
    </row>
    <row r="98" spans="1:47" x14ac:dyDescent="0.25">
      <c r="A98" s="24" t="s">
        <v>268</v>
      </c>
      <c r="B98" s="65" t="s">
        <v>266</v>
      </c>
      <c r="C98" s="66"/>
      <c r="D98" s="67"/>
      <c r="E98" s="65" t="s">
        <v>267</v>
      </c>
      <c r="F98" s="66"/>
      <c r="G98" s="67"/>
      <c r="H98" s="25" t="s">
        <v>1316</v>
      </c>
      <c r="I98" s="25">
        <v>121.29</v>
      </c>
      <c r="J98" s="27">
        <v>4183.1311560928443</v>
      </c>
      <c r="K98" s="27">
        <v>507371.98</v>
      </c>
      <c r="L98" s="28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30"/>
      <c r="Z98" s="29" t="s">
        <v>266</v>
      </c>
      <c r="AA98" s="29" t="s">
        <v>267</v>
      </c>
      <c r="AB98" s="30"/>
      <c r="AC98" s="30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31"/>
      <c r="AO98" s="31"/>
      <c r="AP98" s="27">
        <v>507371.98</v>
      </c>
      <c r="AQ98" s="31"/>
      <c r="AR98" s="34"/>
      <c r="AS98" s="34"/>
      <c r="AT98" s="34"/>
      <c r="AU98" s="34"/>
    </row>
    <row r="99" spans="1:47" ht="25.5" x14ac:dyDescent="0.25">
      <c r="A99" s="24" t="s">
        <v>271</v>
      </c>
      <c r="B99" s="65" t="s">
        <v>269</v>
      </c>
      <c r="C99" s="66"/>
      <c r="D99" s="67"/>
      <c r="E99" s="65" t="s">
        <v>270</v>
      </c>
      <c r="F99" s="66"/>
      <c r="G99" s="67"/>
      <c r="H99" s="25" t="s">
        <v>1316</v>
      </c>
      <c r="I99" s="25">
        <v>214.23</v>
      </c>
      <c r="J99" s="27">
        <v>888.09292424062801</v>
      </c>
      <c r="K99" s="27">
        <v>190256.15</v>
      </c>
      <c r="L99" s="28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30"/>
      <c r="Z99" s="29" t="s">
        <v>269</v>
      </c>
      <c r="AA99" s="29" t="s">
        <v>270</v>
      </c>
      <c r="AB99" s="30"/>
      <c r="AC99" s="30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31"/>
      <c r="AO99" s="31"/>
      <c r="AP99" s="27">
        <v>190256.15</v>
      </c>
      <c r="AQ99" s="31"/>
      <c r="AR99" s="34"/>
      <c r="AS99" s="34"/>
      <c r="AT99" s="34"/>
      <c r="AU99" s="34"/>
    </row>
    <row r="100" spans="1:47" x14ac:dyDescent="0.25">
      <c r="A100" s="24" t="s">
        <v>274</v>
      </c>
      <c r="B100" s="65" t="s">
        <v>272</v>
      </c>
      <c r="C100" s="66"/>
      <c r="D100" s="67"/>
      <c r="E100" s="65" t="s">
        <v>273</v>
      </c>
      <c r="F100" s="66"/>
      <c r="G100" s="67"/>
      <c r="H100" s="25" t="s">
        <v>24</v>
      </c>
      <c r="I100" s="25">
        <v>1</v>
      </c>
      <c r="J100" s="27">
        <v>117005.09378094874</v>
      </c>
      <c r="K100" s="27">
        <v>117005.09</v>
      </c>
      <c r="L100" s="28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30"/>
      <c r="Z100" s="29" t="s">
        <v>272</v>
      </c>
      <c r="AA100" s="29" t="s">
        <v>273</v>
      </c>
      <c r="AB100" s="30"/>
      <c r="AC100" s="30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31"/>
      <c r="AO100" s="31"/>
      <c r="AP100" s="27">
        <v>117005.09</v>
      </c>
      <c r="AQ100" s="31"/>
      <c r="AR100" s="34"/>
      <c r="AS100" s="34"/>
      <c r="AT100" s="34"/>
      <c r="AU100" s="34"/>
    </row>
    <row r="101" spans="1:47" x14ac:dyDescent="0.25">
      <c r="A101" s="24" t="s">
        <v>276</v>
      </c>
      <c r="B101" s="65" t="s">
        <v>275</v>
      </c>
      <c r="C101" s="66"/>
      <c r="D101" s="67"/>
      <c r="E101" s="65" t="s">
        <v>264</v>
      </c>
      <c r="F101" s="66"/>
      <c r="G101" s="67"/>
      <c r="H101" s="25" t="s">
        <v>1316</v>
      </c>
      <c r="I101" s="25">
        <v>59.6</v>
      </c>
      <c r="J101" s="27">
        <v>2547.0720738688801</v>
      </c>
      <c r="K101" s="27">
        <v>151805.5</v>
      </c>
      <c r="L101" s="28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30"/>
      <c r="Z101" s="29" t="s">
        <v>275</v>
      </c>
      <c r="AA101" s="29" t="s">
        <v>264</v>
      </c>
      <c r="AB101" s="30"/>
      <c r="AC101" s="30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31"/>
      <c r="AO101" s="31"/>
      <c r="AP101" s="27">
        <v>151805.5</v>
      </c>
      <c r="AQ101" s="31"/>
      <c r="AR101" s="34"/>
      <c r="AS101" s="34"/>
      <c r="AT101" s="34"/>
      <c r="AU101" s="34"/>
    </row>
    <row r="102" spans="1:47" ht="25.5" x14ac:dyDescent="0.25">
      <c r="A102" s="24" t="s">
        <v>279</v>
      </c>
      <c r="B102" s="65" t="s">
        <v>277</v>
      </c>
      <c r="C102" s="66"/>
      <c r="D102" s="67"/>
      <c r="E102" s="65" t="s">
        <v>278</v>
      </c>
      <c r="F102" s="66"/>
      <c r="G102" s="67"/>
      <c r="H102" s="25" t="s">
        <v>1316</v>
      </c>
      <c r="I102" s="25">
        <v>87.44</v>
      </c>
      <c r="J102" s="27">
        <v>1698.780881262174</v>
      </c>
      <c r="K102" s="27">
        <v>148541.4</v>
      </c>
      <c r="L102" s="28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30"/>
      <c r="Z102" s="29" t="s">
        <v>277</v>
      </c>
      <c r="AA102" s="29" t="s">
        <v>278</v>
      </c>
      <c r="AB102" s="30"/>
      <c r="AC102" s="30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31"/>
      <c r="AO102" s="31"/>
      <c r="AP102" s="27">
        <v>148541.4</v>
      </c>
      <c r="AQ102" s="31"/>
      <c r="AR102" s="34"/>
      <c r="AS102" s="34"/>
      <c r="AT102" s="34"/>
      <c r="AU102" s="34"/>
    </row>
    <row r="103" spans="1:47" ht="26.25" customHeight="1" x14ac:dyDescent="0.25">
      <c r="A103" s="24" t="s">
        <v>282</v>
      </c>
      <c r="B103" s="65" t="s">
        <v>280</v>
      </c>
      <c r="C103" s="66"/>
      <c r="D103" s="67"/>
      <c r="E103" s="65" t="s">
        <v>281</v>
      </c>
      <c r="F103" s="66"/>
      <c r="G103" s="67"/>
      <c r="H103" s="25" t="s">
        <v>1316</v>
      </c>
      <c r="I103" s="25">
        <v>3341</v>
      </c>
      <c r="J103" s="27">
        <v>12851.741388685878</v>
      </c>
      <c r="K103" s="27">
        <v>42937667.979999997</v>
      </c>
      <c r="L103" s="28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30"/>
      <c r="Z103" s="29" t="s">
        <v>280</v>
      </c>
      <c r="AA103" s="29" t="s">
        <v>281</v>
      </c>
      <c r="AB103" s="30"/>
      <c r="AC103" s="30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31"/>
      <c r="AO103" s="31"/>
      <c r="AP103" s="27">
        <v>42937667.979999997</v>
      </c>
      <c r="AQ103" s="31"/>
      <c r="AR103" s="34"/>
      <c r="AS103" s="34"/>
      <c r="AT103" s="34"/>
      <c r="AU103" s="34"/>
    </row>
    <row r="104" spans="1:47" ht="24" customHeight="1" x14ac:dyDescent="0.25">
      <c r="A104" s="24" t="s">
        <v>285</v>
      </c>
      <c r="B104" s="65" t="s">
        <v>283</v>
      </c>
      <c r="C104" s="66"/>
      <c r="D104" s="67"/>
      <c r="E104" s="65" t="s">
        <v>284</v>
      </c>
      <c r="F104" s="66"/>
      <c r="G104" s="67"/>
      <c r="H104" s="25" t="s">
        <v>1316</v>
      </c>
      <c r="I104" s="25">
        <v>92.72</v>
      </c>
      <c r="J104" s="27">
        <v>7622.533979165124</v>
      </c>
      <c r="K104" s="27">
        <v>706761.35</v>
      </c>
      <c r="L104" s="28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30"/>
      <c r="Z104" s="29" t="s">
        <v>283</v>
      </c>
      <c r="AA104" s="29" t="s">
        <v>284</v>
      </c>
      <c r="AB104" s="30"/>
      <c r="AC104" s="30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31"/>
      <c r="AO104" s="31"/>
      <c r="AP104" s="27">
        <v>706761.35</v>
      </c>
      <c r="AQ104" s="31"/>
      <c r="AR104" s="34"/>
      <c r="AS104" s="34"/>
      <c r="AT104" s="34"/>
      <c r="AU104" s="34"/>
    </row>
    <row r="105" spans="1:47" x14ac:dyDescent="0.25">
      <c r="A105" s="24" t="s">
        <v>288</v>
      </c>
      <c r="B105" s="65" t="s">
        <v>286</v>
      </c>
      <c r="C105" s="66"/>
      <c r="D105" s="67"/>
      <c r="E105" s="65" t="s">
        <v>287</v>
      </c>
      <c r="F105" s="66"/>
      <c r="G105" s="67"/>
      <c r="H105" s="25" t="s">
        <v>1316</v>
      </c>
      <c r="I105" s="25">
        <v>72</v>
      </c>
      <c r="J105" s="27">
        <v>7596.082390958526</v>
      </c>
      <c r="K105" s="27">
        <v>546917.93000000005</v>
      </c>
      <c r="L105" s="28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30"/>
      <c r="Z105" s="29" t="s">
        <v>286</v>
      </c>
      <c r="AA105" s="29" t="s">
        <v>287</v>
      </c>
      <c r="AB105" s="30"/>
      <c r="AC105" s="30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31"/>
      <c r="AO105" s="31"/>
      <c r="AP105" s="27">
        <v>546917.93000000005</v>
      </c>
      <c r="AQ105" s="31"/>
      <c r="AR105" s="34"/>
      <c r="AS105" s="34"/>
      <c r="AT105" s="34"/>
      <c r="AU105" s="34"/>
    </row>
    <row r="106" spans="1:47" x14ac:dyDescent="0.25">
      <c r="A106" s="24" t="s">
        <v>291</v>
      </c>
      <c r="B106" s="65" t="s">
        <v>289</v>
      </c>
      <c r="C106" s="66"/>
      <c r="D106" s="67"/>
      <c r="E106" s="65" t="s">
        <v>290</v>
      </c>
      <c r="F106" s="66"/>
      <c r="G106" s="67"/>
      <c r="H106" s="25" t="s">
        <v>1316</v>
      </c>
      <c r="I106" s="25">
        <v>11.2</v>
      </c>
      <c r="J106" s="27">
        <v>6097.4342857551483</v>
      </c>
      <c r="K106" s="27">
        <v>68291.27</v>
      </c>
      <c r="L106" s="28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30"/>
      <c r="Z106" s="29" t="s">
        <v>289</v>
      </c>
      <c r="AA106" s="29" t="s">
        <v>290</v>
      </c>
      <c r="AB106" s="30"/>
      <c r="AC106" s="30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31"/>
      <c r="AO106" s="31"/>
      <c r="AP106" s="27">
        <v>68291.27</v>
      </c>
      <c r="AQ106" s="31"/>
      <c r="AR106" s="34"/>
      <c r="AS106" s="34"/>
      <c r="AT106" s="34"/>
      <c r="AU106" s="34"/>
    </row>
    <row r="107" spans="1:47" x14ac:dyDescent="0.25">
      <c r="A107" s="24" t="s">
        <v>294</v>
      </c>
      <c r="B107" s="65" t="s">
        <v>292</v>
      </c>
      <c r="C107" s="66"/>
      <c r="D107" s="67"/>
      <c r="E107" s="65" t="s">
        <v>293</v>
      </c>
      <c r="F107" s="66"/>
      <c r="G107" s="67"/>
      <c r="H107" s="25" t="s">
        <v>24</v>
      </c>
      <c r="I107" s="25">
        <v>1</v>
      </c>
      <c r="J107" s="27">
        <v>223231.20018551956</v>
      </c>
      <c r="K107" s="27">
        <v>223231.2</v>
      </c>
      <c r="L107" s="28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30"/>
      <c r="Z107" s="29" t="s">
        <v>292</v>
      </c>
      <c r="AA107" s="29" t="s">
        <v>293</v>
      </c>
      <c r="AB107" s="30"/>
      <c r="AC107" s="30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31"/>
      <c r="AO107" s="31"/>
      <c r="AP107" s="27">
        <v>223231.2</v>
      </c>
      <c r="AQ107" s="31"/>
      <c r="AR107" s="34"/>
      <c r="AS107" s="34"/>
      <c r="AT107" s="34"/>
      <c r="AU107" s="34"/>
    </row>
    <row r="108" spans="1:47" ht="25.5" x14ac:dyDescent="0.25">
      <c r="A108" s="24" t="s">
        <v>297</v>
      </c>
      <c r="B108" s="65" t="s">
        <v>295</v>
      </c>
      <c r="C108" s="66"/>
      <c r="D108" s="67"/>
      <c r="E108" s="65" t="s">
        <v>296</v>
      </c>
      <c r="F108" s="66"/>
      <c r="G108" s="67"/>
      <c r="H108" s="25" t="s">
        <v>20</v>
      </c>
      <c r="I108" s="25">
        <v>1.0247999999999999</v>
      </c>
      <c r="J108" s="27">
        <v>211976.58161871892</v>
      </c>
      <c r="K108" s="27">
        <v>217233.6</v>
      </c>
      <c r="L108" s="28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30"/>
      <c r="Z108" s="29" t="s">
        <v>295</v>
      </c>
      <c r="AA108" s="29" t="s">
        <v>296</v>
      </c>
      <c r="AB108" s="30"/>
      <c r="AC108" s="30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31"/>
      <c r="AO108" s="31"/>
      <c r="AP108" s="27">
        <v>217233.6</v>
      </c>
      <c r="AQ108" s="31"/>
      <c r="AR108" s="34"/>
      <c r="AS108" s="34"/>
      <c r="AT108" s="34"/>
      <c r="AU108" s="34"/>
    </row>
    <row r="109" spans="1:47" ht="25.5" x14ac:dyDescent="0.25">
      <c r="A109" s="24" t="s">
        <v>300</v>
      </c>
      <c r="B109" s="65" t="s">
        <v>298</v>
      </c>
      <c r="C109" s="66"/>
      <c r="D109" s="67"/>
      <c r="E109" s="65" t="s">
        <v>299</v>
      </c>
      <c r="F109" s="66"/>
      <c r="G109" s="67"/>
      <c r="H109" s="25" t="s">
        <v>24</v>
      </c>
      <c r="I109" s="25">
        <v>1</v>
      </c>
      <c r="J109" s="27">
        <v>140253.1051705014</v>
      </c>
      <c r="K109" s="27">
        <v>140253.10999999999</v>
      </c>
      <c r="L109" s="28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30"/>
      <c r="Z109" s="29" t="s">
        <v>298</v>
      </c>
      <c r="AA109" s="29" t="s">
        <v>299</v>
      </c>
      <c r="AB109" s="30"/>
      <c r="AC109" s="30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31"/>
      <c r="AO109" s="31"/>
      <c r="AP109" s="27">
        <v>140253.10999999999</v>
      </c>
      <c r="AQ109" s="31"/>
      <c r="AR109" s="34"/>
      <c r="AS109" s="34"/>
      <c r="AT109" s="34"/>
      <c r="AU109" s="34"/>
    </row>
    <row r="110" spans="1:47" x14ac:dyDescent="0.25">
      <c r="A110" s="24" t="s">
        <v>303</v>
      </c>
      <c r="B110" s="65" t="s">
        <v>301</v>
      </c>
      <c r="C110" s="66"/>
      <c r="D110" s="67"/>
      <c r="E110" s="65" t="s">
        <v>302</v>
      </c>
      <c r="F110" s="66"/>
      <c r="G110" s="67"/>
      <c r="H110" s="25" t="s">
        <v>16</v>
      </c>
      <c r="I110" s="25">
        <v>9</v>
      </c>
      <c r="J110" s="27">
        <v>131776.30128323045</v>
      </c>
      <c r="K110" s="27">
        <v>1185986.71</v>
      </c>
      <c r="L110" s="28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30"/>
      <c r="Z110" s="29" t="s">
        <v>301</v>
      </c>
      <c r="AA110" s="29" t="s">
        <v>302</v>
      </c>
      <c r="AB110" s="30"/>
      <c r="AC110" s="30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31"/>
      <c r="AO110" s="31"/>
      <c r="AP110" s="27">
        <v>1185986.71</v>
      </c>
      <c r="AQ110" s="31"/>
      <c r="AR110" s="34"/>
      <c r="AS110" s="34"/>
      <c r="AT110" s="34"/>
      <c r="AU110" s="34"/>
    </row>
    <row r="111" spans="1:47" x14ac:dyDescent="0.25">
      <c r="A111" s="24" t="s">
        <v>306</v>
      </c>
      <c r="B111" s="65" t="s">
        <v>304</v>
      </c>
      <c r="C111" s="66"/>
      <c r="D111" s="67"/>
      <c r="E111" s="65" t="s">
        <v>305</v>
      </c>
      <c r="F111" s="66"/>
      <c r="G111" s="67"/>
      <c r="H111" s="25" t="s">
        <v>28</v>
      </c>
      <c r="I111" s="25">
        <v>90.13</v>
      </c>
      <c r="J111" s="27">
        <v>11372.173443760896</v>
      </c>
      <c r="K111" s="27">
        <v>1024973.99</v>
      </c>
      <c r="L111" s="28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30"/>
      <c r="Z111" s="29" t="s">
        <v>304</v>
      </c>
      <c r="AA111" s="29" t="s">
        <v>305</v>
      </c>
      <c r="AB111" s="30"/>
      <c r="AC111" s="30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31"/>
      <c r="AO111" s="31"/>
      <c r="AP111" s="27">
        <v>1024973.99</v>
      </c>
      <c r="AQ111" s="31"/>
      <c r="AR111" s="34"/>
      <c r="AS111" s="34"/>
      <c r="AT111" s="34"/>
      <c r="AU111" s="34"/>
    </row>
    <row r="112" spans="1:47" x14ac:dyDescent="0.25">
      <c r="A112" s="24" t="s">
        <v>309</v>
      </c>
      <c r="B112" s="65" t="s">
        <v>307</v>
      </c>
      <c r="C112" s="66"/>
      <c r="D112" s="67"/>
      <c r="E112" s="65" t="s">
        <v>308</v>
      </c>
      <c r="F112" s="66"/>
      <c r="G112" s="67"/>
      <c r="H112" s="25" t="s">
        <v>16</v>
      </c>
      <c r="I112" s="25">
        <v>6</v>
      </c>
      <c r="J112" s="27">
        <v>136924.81095543195</v>
      </c>
      <c r="K112" s="27">
        <v>821548.87</v>
      </c>
      <c r="L112" s="28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30"/>
      <c r="Z112" s="29" t="s">
        <v>307</v>
      </c>
      <c r="AA112" s="29" t="s">
        <v>308</v>
      </c>
      <c r="AB112" s="30"/>
      <c r="AC112" s="30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31"/>
      <c r="AO112" s="31"/>
      <c r="AP112" s="27">
        <v>821548.87</v>
      </c>
      <c r="AQ112" s="31"/>
      <c r="AR112" s="34"/>
      <c r="AS112" s="34"/>
      <c r="AT112" s="34"/>
      <c r="AU112" s="34"/>
    </row>
    <row r="113" spans="1:47" x14ac:dyDescent="0.25">
      <c r="A113" s="24" t="s">
        <v>312</v>
      </c>
      <c r="B113" s="65" t="s">
        <v>310</v>
      </c>
      <c r="C113" s="66"/>
      <c r="D113" s="67"/>
      <c r="E113" s="65" t="s">
        <v>311</v>
      </c>
      <c r="F113" s="66"/>
      <c r="G113" s="67"/>
      <c r="H113" s="25" t="s">
        <v>24</v>
      </c>
      <c r="I113" s="25">
        <v>1</v>
      </c>
      <c r="J113" s="27">
        <v>36031.012471917515</v>
      </c>
      <c r="K113" s="27">
        <v>36031.01</v>
      </c>
      <c r="L113" s="28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30"/>
      <c r="Z113" s="29" t="s">
        <v>310</v>
      </c>
      <c r="AA113" s="29" t="s">
        <v>311</v>
      </c>
      <c r="AB113" s="30"/>
      <c r="AC113" s="30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31"/>
      <c r="AO113" s="31"/>
      <c r="AP113" s="27">
        <v>36031.01</v>
      </c>
      <c r="AQ113" s="31"/>
      <c r="AR113" s="34"/>
      <c r="AS113" s="34"/>
      <c r="AT113" s="34"/>
      <c r="AU113" s="34"/>
    </row>
    <row r="114" spans="1:47" x14ac:dyDescent="0.25">
      <c r="A114" s="24" t="s">
        <v>315</v>
      </c>
      <c r="B114" s="65" t="s">
        <v>313</v>
      </c>
      <c r="C114" s="66"/>
      <c r="D114" s="67"/>
      <c r="E114" s="65" t="s">
        <v>314</v>
      </c>
      <c r="F114" s="66"/>
      <c r="G114" s="67"/>
      <c r="H114" s="25" t="s">
        <v>20</v>
      </c>
      <c r="I114" s="25">
        <v>0.55559999999999998</v>
      </c>
      <c r="J114" s="27">
        <v>341163.95981958666</v>
      </c>
      <c r="K114" s="27">
        <v>189550.7</v>
      </c>
      <c r="L114" s="28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30"/>
      <c r="Z114" s="29" t="s">
        <v>313</v>
      </c>
      <c r="AA114" s="29" t="s">
        <v>314</v>
      </c>
      <c r="AB114" s="30"/>
      <c r="AC114" s="30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31"/>
      <c r="AO114" s="31"/>
      <c r="AP114" s="31">
        <v>189550.7</v>
      </c>
      <c r="AQ114" s="31"/>
      <c r="AR114" s="34"/>
      <c r="AS114" s="34"/>
      <c r="AT114" s="34"/>
      <c r="AU114" s="34"/>
    </row>
    <row r="115" spans="1:47" x14ac:dyDescent="0.25">
      <c r="A115" s="24" t="s">
        <v>318</v>
      </c>
      <c r="B115" s="65" t="s">
        <v>316</v>
      </c>
      <c r="C115" s="66"/>
      <c r="D115" s="67"/>
      <c r="E115" s="65" t="s">
        <v>317</v>
      </c>
      <c r="F115" s="66"/>
      <c r="G115" s="67"/>
      <c r="H115" s="25" t="s">
        <v>38</v>
      </c>
      <c r="I115" s="25">
        <v>1.7</v>
      </c>
      <c r="J115" s="27">
        <v>16931.583022270595</v>
      </c>
      <c r="K115" s="27">
        <v>28783.7</v>
      </c>
      <c r="L115" s="28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30"/>
      <c r="Z115" s="29" t="s">
        <v>316</v>
      </c>
      <c r="AA115" s="29" t="s">
        <v>317</v>
      </c>
      <c r="AB115" s="30"/>
      <c r="AC115" s="30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31"/>
      <c r="AO115" s="31"/>
      <c r="AP115" s="31">
        <v>28783.7</v>
      </c>
      <c r="AQ115" s="31"/>
      <c r="AR115" s="34"/>
      <c r="AS115" s="34"/>
      <c r="AT115" s="34"/>
      <c r="AU115" s="34"/>
    </row>
    <row r="116" spans="1:47" x14ac:dyDescent="0.25">
      <c r="A116" s="24" t="s">
        <v>321</v>
      </c>
      <c r="B116" s="65" t="s">
        <v>319</v>
      </c>
      <c r="C116" s="66"/>
      <c r="D116" s="67"/>
      <c r="E116" s="65" t="s">
        <v>320</v>
      </c>
      <c r="F116" s="66"/>
      <c r="G116" s="67"/>
      <c r="H116" s="25" t="s">
        <v>28</v>
      </c>
      <c r="I116" s="25">
        <v>106.41</v>
      </c>
      <c r="J116" s="27">
        <v>3484.3376948019541</v>
      </c>
      <c r="K116" s="27">
        <v>370768.37</v>
      </c>
      <c r="L116" s="28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30"/>
      <c r="Z116" s="29" t="s">
        <v>319</v>
      </c>
      <c r="AA116" s="29" t="s">
        <v>320</v>
      </c>
      <c r="AB116" s="30"/>
      <c r="AC116" s="30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31"/>
      <c r="AO116" s="31"/>
      <c r="AP116" s="31">
        <v>370768.37</v>
      </c>
      <c r="AQ116" s="31"/>
      <c r="AR116" s="34"/>
      <c r="AS116" s="34"/>
      <c r="AT116" s="34"/>
      <c r="AU116" s="34"/>
    </row>
    <row r="117" spans="1:47" x14ac:dyDescent="0.25">
      <c r="A117" s="24" t="s">
        <v>324</v>
      </c>
      <c r="B117" s="65" t="s">
        <v>322</v>
      </c>
      <c r="C117" s="66"/>
      <c r="D117" s="67"/>
      <c r="E117" s="65" t="s">
        <v>323</v>
      </c>
      <c r="F117" s="66"/>
      <c r="G117" s="67"/>
      <c r="H117" s="25" t="s">
        <v>24</v>
      </c>
      <c r="I117" s="25">
        <v>1</v>
      </c>
      <c r="J117" s="27">
        <v>75502.969698525209</v>
      </c>
      <c r="K117" s="27">
        <v>75502.97</v>
      </c>
      <c r="L117" s="28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30"/>
      <c r="Z117" s="29" t="s">
        <v>322</v>
      </c>
      <c r="AA117" s="29" t="s">
        <v>323</v>
      </c>
      <c r="AB117" s="30"/>
      <c r="AC117" s="30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31"/>
      <c r="AO117" s="31"/>
      <c r="AP117" s="31">
        <v>75502.97</v>
      </c>
      <c r="AQ117" s="31"/>
      <c r="AR117" s="34"/>
      <c r="AS117" s="34"/>
      <c r="AT117" s="34"/>
      <c r="AU117" s="34"/>
    </row>
    <row r="118" spans="1:47" x14ac:dyDescent="0.25">
      <c r="A118" s="24" t="s">
        <v>327</v>
      </c>
      <c r="B118" s="65" t="s">
        <v>325</v>
      </c>
      <c r="C118" s="66"/>
      <c r="D118" s="67"/>
      <c r="E118" s="65" t="s">
        <v>326</v>
      </c>
      <c r="F118" s="66"/>
      <c r="G118" s="67"/>
      <c r="H118" s="25" t="s">
        <v>16</v>
      </c>
      <c r="I118" s="25">
        <v>880</v>
      </c>
      <c r="J118" s="27">
        <v>1013.6558976681121</v>
      </c>
      <c r="K118" s="27">
        <v>892017.19</v>
      </c>
      <c r="L118" s="28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30"/>
      <c r="Z118" s="29" t="s">
        <v>325</v>
      </c>
      <c r="AA118" s="29" t="s">
        <v>326</v>
      </c>
      <c r="AB118" s="30"/>
      <c r="AC118" s="30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31"/>
      <c r="AO118" s="31"/>
      <c r="AP118" s="31">
        <v>892017.19</v>
      </c>
      <c r="AQ118" s="31"/>
      <c r="AR118" s="34"/>
      <c r="AS118" s="34"/>
      <c r="AT118" s="34"/>
      <c r="AU118" s="34"/>
    </row>
    <row r="119" spans="1:47" x14ac:dyDescent="0.25">
      <c r="A119" s="24" t="s">
        <v>330</v>
      </c>
      <c r="B119" s="65" t="s">
        <v>328</v>
      </c>
      <c r="C119" s="66"/>
      <c r="D119" s="67"/>
      <c r="E119" s="65" t="s">
        <v>329</v>
      </c>
      <c r="F119" s="66"/>
      <c r="G119" s="67"/>
      <c r="H119" s="25" t="s">
        <v>28</v>
      </c>
      <c r="I119" s="25">
        <v>53</v>
      </c>
      <c r="J119" s="27">
        <v>756.67061066508597</v>
      </c>
      <c r="K119" s="27">
        <v>40103.54</v>
      </c>
      <c r="L119" s="28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30"/>
      <c r="Z119" s="29" t="s">
        <v>328</v>
      </c>
      <c r="AA119" s="29" t="s">
        <v>329</v>
      </c>
      <c r="AB119" s="30"/>
      <c r="AC119" s="30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31"/>
      <c r="AO119" s="31"/>
      <c r="AP119" s="31">
        <v>40103.54</v>
      </c>
      <c r="AQ119" s="31"/>
      <c r="AR119" s="34"/>
      <c r="AS119" s="34"/>
      <c r="AT119" s="34"/>
      <c r="AU119" s="34"/>
    </row>
    <row r="120" spans="1:47" x14ac:dyDescent="0.25">
      <c r="A120" s="24" t="s">
        <v>333</v>
      </c>
      <c r="B120" s="65" t="s">
        <v>331</v>
      </c>
      <c r="C120" s="66"/>
      <c r="D120" s="67"/>
      <c r="E120" s="65" t="s">
        <v>332</v>
      </c>
      <c r="F120" s="66"/>
      <c r="G120" s="67"/>
      <c r="H120" s="25" t="s">
        <v>1316</v>
      </c>
      <c r="I120" s="25">
        <v>69.900000000000006</v>
      </c>
      <c r="J120" s="27">
        <v>3006.9954576807058</v>
      </c>
      <c r="K120" s="27">
        <v>210188.99</v>
      </c>
      <c r="L120" s="28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30"/>
      <c r="Z120" s="29" t="s">
        <v>331</v>
      </c>
      <c r="AA120" s="29" t="s">
        <v>332</v>
      </c>
      <c r="AB120" s="30"/>
      <c r="AC120" s="30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31"/>
      <c r="AO120" s="31"/>
      <c r="AP120" s="31">
        <v>210188.99</v>
      </c>
      <c r="AQ120" s="31"/>
      <c r="AR120" s="34"/>
      <c r="AS120" s="34"/>
      <c r="AT120" s="34"/>
      <c r="AU120" s="34"/>
    </row>
    <row r="121" spans="1:47" x14ac:dyDescent="0.25">
      <c r="A121" s="24" t="s">
        <v>336</v>
      </c>
      <c r="B121" s="65" t="s">
        <v>334</v>
      </c>
      <c r="C121" s="66"/>
      <c r="D121" s="67"/>
      <c r="E121" s="65" t="s">
        <v>335</v>
      </c>
      <c r="F121" s="66"/>
      <c r="G121" s="67"/>
      <c r="H121" s="25" t="s">
        <v>16</v>
      </c>
      <c r="I121" s="25">
        <v>4</v>
      </c>
      <c r="J121" s="27">
        <v>1994.2348751455741</v>
      </c>
      <c r="K121" s="27">
        <v>7976.94</v>
      </c>
      <c r="L121" s="28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30"/>
      <c r="Z121" s="29" t="s">
        <v>334</v>
      </c>
      <c r="AA121" s="29" t="s">
        <v>335</v>
      </c>
      <c r="AB121" s="30"/>
      <c r="AC121" s="30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31"/>
      <c r="AO121" s="31"/>
      <c r="AP121" s="31">
        <v>7976.94</v>
      </c>
      <c r="AQ121" s="31"/>
      <c r="AR121" s="34"/>
      <c r="AS121" s="34"/>
      <c r="AT121" s="34"/>
      <c r="AU121" s="34"/>
    </row>
    <row r="122" spans="1:47" x14ac:dyDescent="0.25">
      <c r="A122" s="24" t="s">
        <v>339</v>
      </c>
      <c r="B122" s="65" t="s">
        <v>337</v>
      </c>
      <c r="C122" s="66"/>
      <c r="D122" s="67"/>
      <c r="E122" s="65" t="s">
        <v>338</v>
      </c>
      <c r="F122" s="66"/>
      <c r="G122" s="67"/>
      <c r="H122" s="25" t="s">
        <v>16</v>
      </c>
      <c r="I122" s="25">
        <v>15</v>
      </c>
      <c r="J122" s="27">
        <v>7318.8928257879179</v>
      </c>
      <c r="K122" s="27">
        <v>109783.39</v>
      </c>
      <c r="L122" s="28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30"/>
      <c r="Z122" s="29" t="s">
        <v>337</v>
      </c>
      <c r="AA122" s="29" t="s">
        <v>338</v>
      </c>
      <c r="AB122" s="30"/>
      <c r="AC122" s="30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31"/>
      <c r="AO122" s="31"/>
      <c r="AP122" s="31">
        <v>109783.39</v>
      </c>
      <c r="AQ122" s="31"/>
      <c r="AR122" s="34"/>
      <c r="AS122" s="34"/>
      <c r="AT122" s="34"/>
      <c r="AU122" s="34"/>
    </row>
    <row r="123" spans="1:47" x14ac:dyDescent="0.25">
      <c r="A123" s="24" t="s">
        <v>344</v>
      </c>
      <c r="B123" s="65" t="s">
        <v>340</v>
      </c>
      <c r="C123" s="66"/>
      <c r="D123" s="67"/>
      <c r="E123" s="65" t="s">
        <v>341</v>
      </c>
      <c r="F123" s="66"/>
      <c r="G123" s="67"/>
      <c r="H123" s="25" t="s">
        <v>1316</v>
      </c>
      <c r="I123" s="25">
        <v>780.8</v>
      </c>
      <c r="J123" s="27">
        <v>6077.9562076398724</v>
      </c>
      <c r="K123" s="27">
        <v>4745668.21</v>
      </c>
      <c r="L123" s="28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30"/>
      <c r="Z123" s="29" t="s">
        <v>340</v>
      </c>
      <c r="AA123" s="29" t="s">
        <v>341</v>
      </c>
      <c r="AB123" s="30"/>
      <c r="AC123" s="30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31"/>
      <c r="AO123" s="31"/>
      <c r="AP123" s="31">
        <v>4745668.21</v>
      </c>
      <c r="AQ123" s="31"/>
      <c r="AR123" s="34"/>
      <c r="AS123" s="34"/>
      <c r="AT123" s="34"/>
      <c r="AU123" s="34"/>
    </row>
    <row r="124" spans="1:47" x14ac:dyDescent="0.25">
      <c r="A124" s="36"/>
      <c r="B124" s="68" t="s">
        <v>342</v>
      </c>
      <c r="C124" s="69"/>
      <c r="D124" s="69"/>
      <c r="E124" s="69"/>
      <c r="F124" s="69"/>
      <c r="G124" s="69"/>
      <c r="H124" s="69"/>
      <c r="I124" s="69"/>
      <c r="J124" s="70"/>
      <c r="K124" s="37">
        <f>SUM(K25:K123)</f>
        <v>360183613.65999997</v>
      </c>
      <c r="L124" s="31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30"/>
      <c r="Z124" s="29"/>
      <c r="AA124" s="29"/>
      <c r="AB124" s="30" t="s">
        <v>342</v>
      </c>
      <c r="AC124" s="30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37">
        <f>SUM(AN25:AN123)</f>
        <v>62217884.710000008</v>
      </c>
      <c r="AO124" s="37">
        <f>SUM(AO25:AO123)</f>
        <v>127600835.31</v>
      </c>
      <c r="AP124" s="37">
        <f>SUM(AP25:AP123)</f>
        <v>170364893.64000002</v>
      </c>
      <c r="AQ124" s="37"/>
      <c r="AR124" s="34"/>
      <c r="AS124" s="34"/>
      <c r="AT124" s="34"/>
      <c r="AU124" s="34"/>
    </row>
    <row r="125" spans="1:47" x14ac:dyDescent="0.25">
      <c r="B125" s="78"/>
      <c r="C125" s="79"/>
      <c r="D125" s="80"/>
      <c r="E125" s="78" t="s">
        <v>343</v>
      </c>
      <c r="F125" s="79"/>
      <c r="G125" s="80"/>
      <c r="H125" s="39"/>
      <c r="I125" s="39"/>
      <c r="J125" s="39" t="s">
        <v>3</v>
      </c>
      <c r="K125" s="40" t="s">
        <v>3</v>
      </c>
      <c r="L125" s="40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30" t="s">
        <v>343</v>
      </c>
      <c r="Z125" s="29"/>
      <c r="AA125" s="29"/>
      <c r="AB125" s="30"/>
      <c r="AC125" s="30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31"/>
      <c r="AO125" s="31"/>
      <c r="AP125" s="31"/>
      <c r="AQ125" s="31"/>
      <c r="AR125" s="34"/>
      <c r="AS125" s="34"/>
      <c r="AT125" s="34"/>
      <c r="AU125" s="34"/>
    </row>
    <row r="126" spans="1:47" x14ac:dyDescent="0.25">
      <c r="A126" s="24" t="s">
        <v>347</v>
      </c>
      <c r="B126" s="65" t="s">
        <v>345</v>
      </c>
      <c r="C126" s="66"/>
      <c r="D126" s="67"/>
      <c r="E126" s="65" t="s">
        <v>346</v>
      </c>
      <c r="F126" s="66"/>
      <c r="G126" s="67"/>
      <c r="H126" s="25" t="s">
        <v>16</v>
      </c>
      <c r="I126" s="26">
        <v>1</v>
      </c>
      <c r="J126" s="27">
        <v>18286.712111657282</v>
      </c>
      <c r="K126" s="27">
        <v>18286.71</v>
      </c>
      <c r="L126" s="28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30"/>
      <c r="Z126" s="29" t="s">
        <v>345</v>
      </c>
      <c r="AA126" s="29" t="s">
        <v>346</v>
      </c>
      <c r="AB126" s="30"/>
      <c r="AC126" s="30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31"/>
      <c r="AO126" s="31"/>
      <c r="AP126" s="31">
        <v>18286.71</v>
      </c>
      <c r="AQ126" s="31"/>
      <c r="AR126" s="34"/>
      <c r="AS126" s="34"/>
      <c r="AT126" s="34"/>
      <c r="AU126" s="34"/>
    </row>
    <row r="127" spans="1:47" ht="25.5" x14ac:dyDescent="0.25">
      <c r="A127" s="24" t="s">
        <v>350</v>
      </c>
      <c r="B127" s="65" t="s">
        <v>348</v>
      </c>
      <c r="C127" s="66"/>
      <c r="D127" s="67"/>
      <c r="E127" s="65" t="s">
        <v>349</v>
      </c>
      <c r="F127" s="66"/>
      <c r="G127" s="67"/>
      <c r="H127" s="25" t="s">
        <v>1317</v>
      </c>
      <c r="I127" s="26">
        <v>1</v>
      </c>
      <c r="J127" s="27">
        <v>782945.50345621747</v>
      </c>
      <c r="K127" s="27">
        <v>782945.5</v>
      </c>
      <c r="L127" s="28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30"/>
      <c r="Z127" s="29" t="s">
        <v>348</v>
      </c>
      <c r="AA127" s="29" t="s">
        <v>349</v>
      </c>
      <c r="AB127" s="30"/>
      <c r="AC127" s="30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31"/>
      <c r="AO127" s="31"/>
      <c r="AP127" s="31">
        <v>782945.5</v>
      </c>
      <c r="AQ127" s="31"/>
      <c r="AR127" s="34"/>
      <c r="AS127" s="34"/>
      <c r="AT127" s="34"/>
      <c r="AU127" s="34"/>
    </row>
    <row r="128" spans="1:47" ht="25.5" x14ac:dyDescent="0.25">
      <c r="A128" s="24" t="s">
        <v>353</v>
      </c>
      <c r="B128" s="65" t="s">
        <v>351</v>
      </c>
      <c r="C128" s="66"/>
      <c r="D128" s="67"/>
      <c r="E128" s="65" t="s">
        <v>352</v>
      </c>
      <c r="F128" s="66"/>
      <c r="G128" s="67"/>
      <c r="H128" s="25" t="s">
        <v>28</v>
      </c>
      <c r="I128" s="26">
        <v>55</v>
      </c>
      <c r="J128" s="27">
        <v>6436.1021567237158</v>
      </c>
      <c r="K128" s="27">
        <v>353985.62</v>
      </c>
      <c r="L128" s="28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30"/>
      <c r="Z128" s="29" t="s">
        <v>351</v>
      </c>
      <c r="AA128" s="29" t="s">
        <v>352</v>
      </c>
      <c r="AB128" s="30"/>
      <c r="AC128" s="30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31"/>
      <c r="AO128" s="31">
        <v>353985.62</v>
      </c>
      <c r="AP128" s="31"/>
      <c r="AQ128" s="31"/>
      <c r="AR128" s="34"/>
      <c r="AS128" s="34"/>
      <c r="AT128" s="34"/>
      <c r="AU128" s="34"/>
    </row>
    <row r="129" spans="1:47" ht="25.5" x14ac:dyDescent="0.25">
      <c r="A129" s="24" t="s">
        <v>356</v>
      </c>
      <c r="B129" s="65" t="s">
        <v>354</v>
      </c>
      <c r="C129" s="66"/>
      <c r="D129" s="67"/>
      <c r="E129" s="65" t="s">
        <v>355</v>
      </c>
      <c r="F129" s="66"/>
      <c r="G129" s="67"/>
      <c r="H129" s="25" t="s">
        <v>28</v>
      </c>
      <c r="I129" s="33">
        <v>13.8</v>
      </c>
      <c r="J129" s="27">
        <v>3508.0734937718457</v>
      </c>
      <c r="K129" s="27">
        <v>48411.41</v>
      </c>
      <c r="L129" s="28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30"/>
      <c r="Z129" s="29" t="s">
        <v>354</v>
      </c>
      <c r="AA129" s="29" t="s">
        <v>355</v>
      </c>
      <c r="AB129" s="30"/>
      <c r="AC129" s="30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31"/>
      <c r="AO129" s="31">
        <v>48411.41</v>
      </c>
      <c r="AP129" s="31"/>
      <c r="AQ129" s="31"/>
      <c r="AR129" s="34"/>
      <c r="AS129" s="34"/>
      <c r="AT129" s="34"/>
      <c r="AU129" s="34"/>
    </row>
    <row r="130" spans="1:47" ht="25.5" x14ac:dyDescent="0.25">
      <c r="A130" s="24" t="s">
        <v>359</v>
      </c>
      <c r="B130" s="65" t="s">
        <v>357</v>
      </c>
      <c r="C130" s="66"/>
      <c r="D130" s="67"/>
      <c r="E130" s="65" t="s">
        <v>358</v>
      </c>
      <c r="F130" s="66"/>
      <c r="G130" s="67"/>
      <c r="H130" s="25" t="s">
        <v>28</v>
      </c>
      <c r="I130" s="33">
        <v>148.1</v>
      </c>
      <c r="J130" s="27">
        <v>5345.2402507549623</v>
      </c>
      <c r="K130" s="27">
        <v>791630.08</v>
      </c>
      <c r="L130" s="28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30"/>
      <c r="Z130" s="29" t="s">
        <v>357</v>
      </c>
      <c r="AA130" s="29" t="s">
        <v>358</v>
      </c>
      <c r="AB130" s="30"/>
      <c r="AC130" s="30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31"/>
      <c r="AO130" s="31">
        <v>791630.08</v>
      </c>
      <c r="AP130" s="31"/>
      <c r="AQ130" s="31"/>
      <c r="AR130" s="34"/>
      <c r="AS130" s="34"/>
      <c r="AT130" s="34"/>
      <c r="AU130" s="34"/>
    </row>
    <row r="131" spans="1:47" ht="25.5" x14ac:dyDescent="0.25">
      <c r="A131" s="24" t="s">
        <v>362</v>
      </c>
      <c r="B131" s="65" t="s">
        <v>360</v>
      </c>
      <c r="C131" s="66"/>
      <c r="D131" s="67"/>
      <c r="E131" s="65" t="s">
        <v>361</v>
      </c>
      <c r="F131" s="66"/>
      <c r="G131" s="67"/>
      <c r="H131" s="25" t="s">
        <v>28</v>
      </c>
      <c r="I131" s="26">
        <v>864</v>
      </c>
      <c r="J131" s="27">
        <v>462.94755937211403</v>
      </c>
      <c r="K131" s="27">
        <v>399986.69</v>
      </c>
      <c r="L131" s="28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30"/>
      <c r="Z131" s="29" t="s">
        <v>360</v>
      </c>
      <c r="AA131" s="29" t="s">
        <v>361</v>
      </c>
      <c r="AB131" s="30"/>
      <c r="AC131" s="30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31"/>
      <c r="AO131" s="31">
        <v>399986.69</v>
      </c>
      <c r="AP131" s="31"/>
      <c r="AQ131" s="31"/>
      <c r="AR131" s="34"/>
      <c r="AS131" s="34"/>
      <c r="AT131" s="34"/>
      <c r="AU131" s="34"/>
    </row>
    <row r="132" spans="1:47" ht="25.5" x14ac:dyDescent="0.25">
      <c r="A132" s="24" t="s">
        <v>365</v>
      </c>
      <c r="B132" s="65" t="s">
        <v>363</v>
      </c>
      <c r="C132" s="66"/>
      <c r="D132" s="67"/>
      <c r="E132" s="65" t="s">
        <v>364</v>
      </c>
      <c r="F132" s="66"/>
      <c r="G132" s="67"/>
      <c r="H132" s="25" t="s">
        <v>28</v>
      </c>
      <c r="I132" s="33">
        <v>2496.6</v>
      </c>
      <c r="J132" s="27">
        <v>2459.002908621414</v>
      </c>
      <c r="K132" s="27">
        <v>6139146.6600000001</v>
      </c>
      <c r="L132" s="28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30"/>
      <c r="Z132" s="29" t="s">
        <v>363</v>
      </c>
      <c r="AA132" s="29" t="s">
        <v>364</v>
      </c>
      <c r="AB132" s="30"/>
      <c r="AC132" s="30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31"/>
      <c r="AO132" s="31">
        <v>6139146.6600000001</v>
      </c>
      <c r="AP132" s="31"/>
      <c r="AQ132" s="31"/>
      <c r="AR132" s="34"/>
      <c r="AS132" s="34"/>
      <c r="AT132" s="34"/>
      <c r="AU132" s="34"/>
    </row>
    <row r="133" spans="1:47" x14ac:dyDescent="0.25">
      <c r="A133" s="24" t="s">
        <v>368</v>
      </c>
      <c r="B133" s="65" t="s">
        <v>366</v>
      </c>
      <c r="C133" s="66"/>
      <c r="D133" s="67"/>
      <c r="E133" s="65" t="s">
        <v>367</v>
      </c>
      <c r="F133" s="66"/>
      <c r="G133" s="67"/>
      <c r="H133" s="25" t="s">
        <v>16</v>
      </c>
      <c r="I133" s="26">
        <v>1</v>
      </c>
      <c r="J133" s="27">
        <v>24125.678866467024</v>
      </c>
      <c r="K133" s="27">
        <v>24125.68</v>
      </c>
      <c r="L133" s="28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30"/>
      <c r="Z133" s="29" t="s">
        <v>366</v>
      </c>
      <c r="AA133" s="29" t="s">
        <v>367</v>
      </c>
      <c r="AB133" s="30"/>
      <c r="AC133" s="30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31"/>
      <c r="AO133" s="31"/>
      <c r="AP133" s="31">
        <v>24125.678866467024</v>
      </c>
      <c r="AQ133" s="31"/>
      <c r="AR133" s="34"/>
      <c r="AS133" s="34"/>
      <c r="AT133" s="34"/>
      <c r="AU133" s="34"/>
    </row>
    <row r="134" spans="1:47" x14ac:dyDescent="0.25">
      <c r="A134" s="24" t="s">
        <v>371</v>
      </c>
      <c r="B134" s="65" t="s">
        <v>369</v>
      </c>
      <c r="C134" s="66"/>
      <c r="D134" s="67"/>
      <c r="E134" s="65" t="s">
        <v>370</v>
      </c>
      <c r="F134" s="66"/>
      <c r="G134" s="67"/>
      <c r="H134" s="25" t="s">
        <v>16</v>
      </c>
      <c r="I134" s="26">
        <v>51</v>
      </c>
      <c r="J134" s="27">
        <v>11592.868624040466</v>
      </c>
      <c r="K134" s="27">
        <v>591236.30000000005</v>
      </c>
      <c r="L134" s="28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30"/>
      <c r="Z134" s="29" t="s">
        <v>369</v>
      </c>
      <c r="AA134" s="29" t="s">
        <v>370</v>
      </c>
      <c r="AB134" s="30"/>
      <c r="AC134" s="30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31"/>
      <c r="AO134" s="31"/>
      <c r="AP134" s="31">
        <v>591236.30000000005</v>
      </c>
      <c r="AQ134" s="31"/>
      <c r="AR134" s="34"/>
      <c r="AS134" s="34"/>
      <c r="AT134" s="34"/>
      <c r="AU134" s="34"/>
    </row>
    <row r="135" spans="1:47" x14ac:dyDescent="0.25">
      <c r="A135" s="24" t="s">
        <v>374</v>
      </c>
      <c r="B135" s="65" t="s">
        <v>372</v>
      </c>
      <c r="C135" s="66"/>
      <c r="D135" s="67"/>
      <c r="E135" s="65" t="s">
        <v>373</v>
      </c>
      <c r="F135" s="66"/>
      <c r="G135" s="67"/>
      <c r="H135" s="25" t="s">
        <v>16</v>
      </c>
      <c r="I135" s="26">
        <v>1</v>
      </c>
      <c r="J135" s="27">
        <v>25487.741674161342</v>
      </c>
      <c r="K135" s="27">
        <v>25487.74</v>
      </c>
      <c r="L135" s="28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30"/>
      <c r="Z135" s="29" t="s">
        <v>372</v>
      </c>
      <c r="AA135" s="29" t="s">
        <v>373</v>
      </c>
      <c r="AB135" s="30"/>
      <c r="AC135" s="30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31"/>
      <c r="AO135" s="31"/>
      <c r="AP135" s="31">
        <v>25487.74</v>
      </c>
      <c r="AQ135" s="31"/>
      <c r="AR135" s="34"/>
      <c r="AS135" s="34"/>
      <c r="AT135" s="34"/>
      <c r="AU135" s="34"/>
    </row>
    <row r="136" spans="1:47" ht="38.25" x14ac:dyDescent="0.25">
      <c r="A136" s="24" t="s">
        <v>377</v>
      </c>
      <c r="B136" s="65" t="s">
        <v>375</v>
      </c>
      <c r="C136" s="66"/>
      <c r="D136" s="67"/>
      <c r="E136" s="65" t="s">
        <v>376</v>
      </c>
      <c r="F136" s="66"/>
      <c r="G136" s="67"/>
      <c r="H136" s="25" t="s">
        <v>1317</v>
      </c>
      <c r="I136" s="26">
        <v>1</v>
      </c>
      <c r="J136" s="27">
        <v>1187843.2071649835</v>
      </c>
      <c r="K136" s="27">
        <v>1187843.21</v>
      </c>
      <c r="L136" s="28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30"/>
      <c r="Z136" s="29" t="s">
        <v>375</v>
      </c>
      <c r="AA136" s="29" t="s">
        <v>376</v>
      </c>
      <c r="AB136" s="30"/>
      <c r="AC136" s="30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31"/>
      <c r="AO136" s="31"/>
      <c r="AP136" s="31">
        <v>1187843.21</v>
      </c>
      <c r="AQ136" s="31"/>
      <c r="AR136" s="34"/>
      <c r="AS136" s="34"/>
      <c r="AT136" s="34"/>
      <c r="AU136" s="34"/>
    </row>
    <row r="137" spans="1:47" x14ac:dyDescent="0.25">
      <c r="A137" s="24" t="s">
        <v>380</v>
      </c>
      <c r="B137" s="65" t="s">
        <v>378</v>
      </c>
      <c r="C137" s="66"/>
      <c r="D137" s="67"/>
      <c r="E137" s="65" t="s">
        <v>379</v>
      </c>
      <c r="F137" s="66"/>
      <c r="G137" s="67"/>
      <c r="H137" s="25" t="s">
        <v>16</v>
      </c>
      <c r="I137" s="26">
        <v>20</v>
      </c>
      <c r="J137" s="27">
        <v>7152.0856685678218</v>
      </c>
      <c r="K137" s="27">
        <v>143041.71</v>
      </c>
      <c r="L137" s="28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30"/>
      <c r="Z137" s="29" t="s">
        <v>378</v>
      </c>
      <c r="AA137" s="29" t="s">
        <v>379</v>
      </c>
      <c r="AB137" s="30"/>
      <c r="AC137" s="30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31"/>
      <c r="AO137" s="31"/>
      <c r="AP137" s="31">
        <v>143041.71</v>
      </c>
      <c r="AQ137" s="31"/>
      <c r="AR137" s="34"/>
      <c r="AS137" s="34"/>
      <c r="AT137" s="34"/>
      <c r="AU137" s="34"/>
    </row>
    <row r="138" spans="1:47" x14ac:dyDescent="0.25">
      <c r="A138" s="24" t="s">
        <v>383</v>
      </c>
      <c r="B138" s="65" t="s">
        <v>381</v>
      </c>
      <c r="C138" s="66"/>
      <c r="D138" s="67"/>
      <c r="E138" s="65" t="s">
        <v>382</v>
      </c>
      <c r="F138" s="66"/>
      <c r="G138" s="67"/>
      <c r="H138" s="25" t="s">
        <v>24</v>
      </c>
      <c r="I138" s="26">
        <v>20</v>
      </c>
      <c r="J138" s="27">
        <v>8519.9680246265088</v>
      </c>
      <c r="K138" s="27">
        <v>170399.35999999999</v>
      </c>
      <c r="L138" s="28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30"/>
      <c r="Z138" s="29" t="s">
        <v>381</v>
      </c>
      <c r="AA138" s="29" t="s">
        <v>382</v>
      </c>
      <c r="AB138" s="30"/>
      <c r="AC138" s="30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31"/>
      <c r="AO138" s="31"/>
      <c r="AP138" s="31">
        <v>170399.35999999999</v>
      </c>
      <c r="AQ138" s="31"/>
      <c r="AR138" s="34"/>
      <c r="AS138" s="34"/>
      <c r="AT138" s="34"/>
      <c r="AU138" s="34"/>
    </row>
    <row r="139" spans="1:47" x14ac:dyDescent="0.25">
      <c r="A139" s="24" t="s">
        <v>388</v>
      </c>
      <c r="B139" s="65" t="s">
        <v>384</v>
      </c>
      <c r="C139" s="66"/>
      <c r="D139" s="67"/>
      <c r="E139" s="65" t="s">
        <v>385</v>
      </c>
      <c r="F139" s="66"/>
      <c r="G139" s="67"/>
      <c r="H139" s="25" t="s">
        <v>24</v>
      </c>
      <c r="I139" s="26">
        <v>4</v>
      </c>
      <c r="J139" s="27">
        <v>5210.2764684311878</v>
      </c>
      <c r="K139" s="27">
        <v>20841.11</v>
      </c>
      <c r="L139" s="28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30"/>
      <c r="Z139" s="29" t="s">
        <v>384</v>
      </c>
      <c r="AA139" s="29" t="s">
        <v>385</v>
      </c>
      <c r="AB139" s="30"/>
      <c r="AC139" s="30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31"/>
      <c r="AO139" s="31"/>
      <c r="AP139" s="31">
        <v>20841.11</v>
      </c>
      <c r="AQ139" s="31"/>
      <c r="AR139" s="34"/>
      <c r="AS139" s="34"/>
      <c r="AT139" s="34"/>
      <c r="AU139" s="34"/>
    </row>
    <row r="140" spans="1:47" x14ac:dyDescent="0.25">
      <c r="A140" s="36"/>
      <c r="B140" s="68" t="s">
        <v>386</v>
      </c>
      <c r="C140" s="69"/>
      <c r="D140" s="69"/>
      <c r="E140" s="69"/>
      <c r="F140" s="69"/>
      <c r="G140" s="69"/>
      <c r="H140" s="69"/>
      <c r="I140" s="69"/>
      <c r="J140" s="70"/>
      <c r="K140" s="37">
        <f>SUM(K126:K139)</f>
        <v>10697367.780000001</v>
      </c>
      <c r="L140" s="31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30"/>
      <c r="Z140" s="29"/>
      <c r="AA140" s="29"/>
      <c r="AB140" s="30" t="s">
        <v>386</v>
      </c>
      <c r="AC140" s="30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37"/>
      <c r="AO140" s="37">
        <f>SUM(AO126:AO139)</f>
        <v>7733160.46</v>
      </c>
      <c r="AP140" s="37">
        <f>SUM(AP126:AP139)</f>
        <v>2964207.3188664666</v>
      </c>
      <c r="AQ140" s="38"/>
      <c r="AR140" s="34"/>
      <c r="AS140" s="34"/>
      <c r="AT140" s="34"/>
      <c r="AU140" s="34"/>
    </row>
    <row r="141" spans="1:47" x14ac:dyDescent="0.25">
      <c r="B141" s="62"/>
      <c r="C141" s="63"/>
      <c r="D141" s="64"/>
      <c r="E141" s="62" t="s">
        <v>387</v>
      </c>
      <c r="F141" s="63"/>
      <c r="G141" s="64"/>
      <c r="H141" s="42"/>
      <c r="I141" s="42"/>
      <c r="J141" s="42" t="s">
        <v>3</v>
      </c>
      <c r="K141" s="40" t="s">
        <v>3</v>
      </c>
      <c r="L141" s="40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30" t="s">
        <v>387</v>
      </c>
      <c r="Z141" s="29"/>
      <c r="AA141" s="29"/>
      <c r="AB141" s="30"/>
      <c r="AC141" s="30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31"/>
      <c r="AO141" s="31"/>
      <c r="AP141" s="31"/>
      <c r="AQ141" s="31"/>
      <c r="AR141" s="34"/>
      <c r="AS141" s="34"/>
      <c r="AT141" s="34"/>
      <c r="AU141" s="34"/>
    </row>
    <row r="142" spans="1:47" x14ac:dyDescent="0.25">
      <c r="A142" s="24" t="s">
        <v>391</v>
      </c>
      <c r="B142" s="65" t="s">
        <v>389</v>
      </c>
      <c r="C142" s="66"/>
      <c r="D142" s="67"/>
      <c r="E142" s="65" t="s">
        <v>390</v>
      </c>
      <c r="F142" s="66"/>
      <c r="G142" s="67"/>
      <c r="H142" s="25" t="s">
        <v>24</v>
      </c>
      <c r="I142" s="26">
        <v>130</v>
      </c>
      <c r="J142" s="27">
        <v>5627.8613943989822</v>
      </c>
      <c r="K142" s="27">
        <v>731621.98</v>
      </c>
      <c r="L142" s="28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30"/>
      <c r="Z142" s="29" t="s">
        <v>389</v>
      </c>
      <c r="AA142" s="29" t="s">
        <v>390</v>
      </c>
      <c r="AB142" s="30"/>
      <c r="AC142" s="30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31"/>
      <c r="AO142" s="31"/>
      <c r="AP142" s="31">
        <v>731621.98</v>
      </c>
      <c r="AQ142" s="31"/>
      <c r="AR142" s="34"/>
      <c r="AS142" s="34"/>
      <c r="AT142" s="34"/>
      <c r="AU142" s="34"/>
    </row>
    <row r="143" spans="1:47" x14ac:dyDescent="0.25">
      <c r="A143" s="24" t="s">
        <v>394</v>
      </c>
      <c r="B143" s="65" t="s">
        <v>392</v>
      </c>
      <c r="C143" s="66"/>
      <c r="D143" s="67"/>
      <c r="E143" s="65" t="s">
        <v>393</v>
      </c>
      <c r="F143" s="66"/>
      <c r="G143" s="67"/>
      <c r="H143" s="25" t="s">
        <v>24</v>
      </c>
      <c r="I143" s="26">
        <v>113</v>
      </c>
      <c r="J143" s="27">
        <v>15575.787420507138</v>
      </c>
      <c r="K143" s="27">
        <v>1760063.98</v>
      </c>
      <c r="L143" s="28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30"/>
      <c r="Z143" s="29" t="s">
        <v>392</v>
      </c>
      <c r="AA143" s="29" t="s">
        <v>393</v>
      </c>
      <c r="AB143" s="30"/>
      <c r="AC143" s="30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31"/>
      <c r="AO143" s="31"/>
      <c r="AP143" s="31">
        <v>1760063.98</v>
      </c>
      <c r="AQ143" s="31"/>
      <c r="AR143" s="34"/>
      <c r="AS143" s="34"/>
      <c r="AT143" s="34"/>
      <c r="AU143" s="34"/>
    </row>
    <row r="144" spans="1:47" x14ac:dyDescent="0.25">
      <c r="A144" s="24" t="s">
        <v>397</v>
      </c>
      <c r="B144" s="65" t="s">
        <v>395</v>
      </c>
      <c r="C144" s="66"/>
      <c r="D144" s="67"/>
      <c r="E144" s="65" t="s">
        <v>396</v>
      </c>
      <c r="F144" s="66"/>
      <c r="G144" s="67"/>
      <c r="H144" s="25" t="s">
        <v>24</v>
      </c>
      <c r="I144" s="26">
        <v>5</v>
      </c>
      <c r="J144" s="27">
        <v>4646.4766333018379</v>
      </c>
      <c r="K144" s="27">
        <v>23232.38</v>
      </c>
      <c r="L144" s="28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30"/>
      <c r="Z144" s="29" t="s">
        <v>395</v>
      </c>
      <c r="AA144" s="29" t="s">
        <v>396</v>
      </c>
      <c r="AB144" s="30"/>
      <c r="AC144" s="30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31"/>
      <c r="AO144" s="31"/>
      <c r="AP144" s="31">
        <v>23232.38</v>
      </c>
      <c r="AQ144" s="31"/>
      <c r="AR144" s="34"/>
      <c r="AS144" s="34"/>
      <c r="AT144" s="34"/>
      <c r="AU144" s="34"/>
    </row>
    <row r="145" spans="1:47" x14ac:dyDescent="0.25">
      <c r="A145" s="24" t="s">
        <v>400</v>
      </c>
      <c r="B145" s="65" t="s">
        <v>398</v>
      </c>
      <c r="C145" s="66"/>
      <c r="D145" s="67"/>
      <c r="E145" s="65" t="s">
        <v>399</v>
      </c>
      <c r="F145" s="66"/>
      <c r="G145" s="67"/>
      <c r="H145" s="25" t="s">
        <v>24</v>
      </c>
      <c r="I145" s="26">
        <v>97</v>
      </c>
      <c r="J145" s="27">
        <v>13753.960396135746</v>
      </c>
      <c r="K145" s="27">
        <v>1334134.1599999999</v>
      </c>
      <c r="L145" s="28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30"/>
      <c r="Z145" s="29" t="s">
        <v>398</v>
      </c>
      <c r="AA145" s="29" t="s">
        <v>399</v>
      </c>
      <c r="AB145" s="30"/>
      <c r="AC145" s="30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31"/>
      <c r="AO145" s="31"/>
      <c r="AP145" s="31">
        <v>1334134.1599999999</v>
      </c>
      <c r="AQ145" s="31"/>
      <c r="AR145" s="34"/>
      <c r="AS145" s="34"/>
      <c r="AT145" s="34"/>
      <c r="AU145" s="34"/>
    </row>
    <row r="146" spans="1:47" x14ac:dyDescent="0.25">
      <c r="A146" s="24" t="s">
        <v>403</v>
      </c>
      <c r="B146" s="65" t="s">
        <v>401</v>
      </c>
      <c r="C146" s="66"/>
      <c r="D146" s="67"/>
      <c r="E146" s="65" t="s">
        <v>402</v>
      </c>
      <c r="F146" s="66"/>
      <c r="G146" s="67"/>
      <c r="H146" s="25" t="s">
        <v>24</v>
      </c>
      <c r="I146" s="26">
        <v>5</v>
      </c>
      <c r="J146" s="27">
        <v>31859.629839958547</v>
      </c>
      <c r="K146" s="27">
        <v>159298.15</v>
      </c>
      <c r="L146" s="28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30"/>
      <c r="Z146" s="29" t="s">
        <v>401</v>
      </c>
      <c r="AA146" s="29" t="s">
        <v>402</v>
      </c>
      <c r="AB146" s="30"/>
      <c r="AC146" s="30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31"/>
      <c r="AO146" s="31"/>
      <c r="AP146" s="31">
        <v>159298.15</v>
      </c>
      <c r="AQ146" s="31"/>
      <c r="AR146" s="34"/>
      <c r="AS146" s="34"/>
      <c r="AT146" s="34"/>
      <c r="AU146" s="34"/>
    </row>
    <row r="147" spans="1:47" x14ac:dyDescent="0.25">
      <c r="A147" s="24" t="s">
        <v>406</v>
      </c>
      <c r="B147" s="65" t="s">
        <v>404</v>
      </c>
      <c r="C147" s="66"/>
      <c r="D147" s="67"/>
      <c r="E147" s="65" t="s">
        <v>405</v>
      </c>
      <c r="F147" s="66"/>
      <c r="G147" s="67"/>
      <c r="H147" s="25" t="s">
        <v>16</v>
      </c>
      <c r="I147" s="26">
        <v>5</v>
      </c>
      <c r="J147" s="27">
        <v>13849.072707095989</v>
      </c>
      <c r="K147" s="27">
        <v>69245.36</v>
      </c>
      <c r="L147" s="28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30"/>
      <c r="Z147" s="29" t="s">
        <v>404</v>
      </c>
      <c r="AA147" s="29" t="s">
        <v>405</v>
      </c>
      <c r="AB147" s="30"/>
      <c r="AC147" s="30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31"/>
      <c r="AO147" s="31"/>
      <c r="AP147" s="31">
        <v>69245.36</v>
      </c>
      <c r="AQ147" s="31"/>
      <c r="AR147" s="34"/>
      <c r="AS147" s="34"/>
      <c r="AT147" s="34"/>
      <c r="AU147" s="34"/>
    </row>
    <row r="148" spans="1:47" x14ac:dyDescent="0.25">
      <c r="A148" s="24" t="s">
        <v>409</v>
      </c>
      <c r="B148" s="65" t="s">
        <v>407</v>
      </c>
      <c r="C148" s="66"/>
      <c r="D148" s="67"/>
      <c r="E148" s="65" t="s">
        <v>408</v>
      </c>
      <c r="F148" s="66"/>
      <c r="G148" s="67"/>
      <c r="H148" s="25" t="s">
        <v>24</v>
      </c>
      <c r="I148" s="26">
        <v>8</v>
      </c>
      <c r="J148" s="27">
        <v>14487.462240748495</v>
      </c>
      <c r="K148" s="27">
        <v>115899.7</v>
      </c>
      <c r="L148" s="28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30"/>
      <c r="Z148" s="29" t="s">
        <v>407</v>
      </c>
      <c r="AA148" s="29" t="s">
        <v>408</v>
      </c>
      <c r="AB148" s="30"/>
      <c r="AC148" s="30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31"/>
      <c r="AO148" s="31"/>
      <c r="AP148" s="31">
        <v>115899.7</v>
      </c>
      <c r="AQ148" s="31"/>
      <c r="AR148" s="34"/>
      <c r="AS148" s="34"/>
      <c r="AT148" s="34"/>
      <c r="AU148" s="34"/>
    </row>
    <row r="149" spans="1:47" x14ac:dyDescent="0.25">
      <c r="A149" s="24" t="s">
        <v>412</v>
      </c>
      <c r="B149" s="65" t="s">
        <v>410</v>
      </c>
      <c r="C149" s="66"/>
      <c r="D149" s="67"/>
      <c r="E149" s="65" t="s">
        <v>411</v>
      </c>
      <c r="F149" s="66"/>
      <c r="G149" s="67"/>
      <c r="H149" s="25" t="s">
        <v>24</v>
      </c>
      <c r="I149" s="26">
        <v>75</v>
      </c>
      <c r="J149" s="27">
        <v>7864.338700691178</v>
      </c>
      <c r="K149" s="27">
        <v>589825.4</v>
      </c>
      <c r="L149" s="28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30"/>
      <c r="Z149" s="29" t="s">
        <v>410</v>
      </c>
      <c r="AA149" s="29" t="s">
        <v>411</v>
      </c>
      <c r="AB149" s="30"/>
      <c r="AC149" s="30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31"/>
      <c r="AO149" s="31"/>
      <c r="AP149" s="31">
        <v>589825.4</v>
      </c>
      <c r="AQ149" s="31"/>
      <c r="AR149" s="34"/>
      <c r="AS149" s="34"/>
      <c r="AT149" s="34"/>
      <c r="AU149" s="34"/>
    </row>
    <row r="150" spans="1:47" ht="25.5" x14ac:dyDescent="0.25">
      <c r="A150" s="24" t="s">
        <v>415</v>
      </c>
      <c r="B150" s="65" t="s">
        <v>413</v>
      </c>
      <c r="C150" s="66"/>
      <c r="D150" s="67"/>
      <c r="E150" s="65" t="s">
        <v>414</v>
      </c>
      <c r="F150" s="66"/>
      <c r="G150" s="67"/>
      <c r="H150" s="25" t="s">
        <v>28</v>
      </c>
      <c r="I150" s="33">
        <v>1380.8</v>
      </c>
      <c r="J150" s="27">
        <v>2976.9128692125778</v>
      </c>
      <c r="K150" s="27">
        <v>4110521.29</v>
      </c>
      <c r="L150" s="28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30"/>
      <c r="Z150" s="29" t="s">
        <v>413</v>
      </c>
      <c r="AA150" s="29" t="s">
        <v>414</v>
      </c>
      <c r="AB150" s="30"/>
      <c r="AC150" s="30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31"/>
      <c r="AO150" s="31"/>
      <c r="AP150" s="31">
        <v>4110521.29</v>
      </c>
      <c r="AQ150" s="31"/>
      <c r="AR150" s="34"/>
      <c r="AS150" s="34"/>
      <c r="AT150" s="34"/>
      <c r="AU150" s="34"/>
    </row>
    <row r="151" spans="1:47" ht="25.5" x14ac:dyDescent="0.25">
      <c r="A151" s="24" t="s">
        <v>417</v>
      </c>
      <c r="B151" s="65" t="s">
        <v>416</v>
      </c>
      <c r="C151" s="66"/>
      <c r="D151" s="67"/>
      <c r="E151" s="65" t="s">
        <v>361</v>
      </c>
      <c r="F151" s="66"/>
      <c r="G151" s="67"/>
      <c r="H151" s="25" t="s">
        <v>28</v>
      </c>
      <c r="I151" s="26">
        <v>626</v>
      </c>
      <c r="J151" s="27">
        <v>535.03037552292608</v>
      </c>
      <c r="K151" s="27">
        <v>334929.02</v>
      </c>
      <c r="L151" s="28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30"/>
      <c r="Z151" s="29" t="s">
        <v>416</v>
      </c>
      <c r="AA151" s="29" t="s">
        <v>361</v>
      </c>
      <c r="AB151" s="30"/>
      <c r="AC151" s="30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31"/>
      <c r="AO151" s="31"/>
      <c r="AP151" s="31">
        <v>334929.02</v>
      </c>
      <c r="AQ151" s="31"/>
      <c r="AR151" s="34"/>
      <c r="AS151" s="34"/>
      <c r="AT151" s="34"/>
      <c r="AU151" s="34"/>
    </row>
    <row r="152" spans="1:47" x14ac:dyDescent="0.25">
      <c r="A152" s="24" t="s">
        <v>420</v>
      </c>
      <c r="B152" s="65" t="s">
        <v>418</v>
      </c>
      <c r="C152" s="66"/>
      <c r="D152" s="67"/>
      <c r="E152" s="65" t="s">
        <v>419</v>
      </c>
      <c r="F152" s="66"/>
      <c r="G152" s="67"/>
      <c r="H152" s="25" t="s">
        <v>16</v>
      </c>
      <c r="I152" s="26">
        <v>4</v>
      </c>
      <c r="J152" s="27">
        <v>23550.568216824358</v>
      </c>
      <c r="K152" s="27">
        <v>94202.27</v>
      </c>
      <c r="L152" s="28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30"/>
      <c r="Z152" s="29" t="s">
        <v>418</v>
      </c>
      <c r="AA152" s="29" t="s">
        <v>419</v>
      </c>
      <c r="AB152" s="30"/>
      <c r="AC152" s="30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31"/>
      <c r="AO152" s="31"/>
      <c r="AP152" s="31">
        <v>94202.27</v>
      </c>
      <c r="AQ152" s="31"/>
      <c r="AR152" s="34"/>
      <c r="AS152" s="34"/>
      <c r="AT152" s="34"/>
      <c r="AU152" s="34"/>
    </row>
    <row r="153" spans="1:47" x14ac:dyDescent="0.25">
      <c r="A153" s="24" t="s">
        <v>423</v>
      </c>
      <c r="B153" s="65" t="s">
        <v>421</v>
      </c>
      <c r="C153" s="66"/>
      <c r="D153" s="67"/>
      <c r="E153" s="65" t="s">
        <v>422</v>
      </c>
      <c r="F153" s="66"/>
      <c r="G153" s="67"/>
      <c r="H153" s="25" t="s">
        <v>16</v>
      </c>
      <c r="I153" s="26">
        <v>2</v>
      </c>
      <c r="J153" s="27">
        <v>89733.188005676697</v>
      </c>
      <c r="K153" s="27">
        <v>179466.38</v>
      </c>
      <c r="L153" s="28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30"/>
      <c r="Z153" s="29" t="s">
        <v>421</v>
      </c>
      <c r="AA153" s="29" t="s">
        <v>422</v>
      </c>
      <c r="AB153" s="30"/>
      <c r="AC153" s="30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31"/>
      <c r="AO153" s="31"/>
      <c r="AP153" s="31">
        <v>179466.38</v>
      </c>
      <c r="AQ153" s="31"/>
      <c r="AR153" s="34"/>
      <c r="AS153" s="34"/>
      <c r="AT153" s="34"/>
      <c r="AU153" s="34"/>
    </row>
    <row r="154" spans="1:47" x14ac:dyDescent="0.25">
      <c r="A154" s="24" t="s">
        <v>428</v>
      </c>
      <c r="B154" s="65" t="s">
        <v>424</v>
      </c>
      <c r="C154" s="66"/>
      <c r="D154" s="67"/>
      <c r="E154" s="65" t="s">
        <v>425</v>
      </c>
      <c r="F154" s="66"/>
      <c r="G154" s="67"/>
      <c r="H154" s="25" t="s">
        <v>16</v>
      </c>
      <c r="I154" s="26">
        <v>8</v>
      </c>
      <c r="J154" s="27">
        <v>121841.90446357621</v>
      </c>
      <c r="K154" s="27">
        <v>974735.24</v>
      </c>
      <c r="L154" s="28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30"/>
      <c r="Z154" s="29" t="s">
        <v>424</v>
      </c>
      <c r="AA154" s="29" t="s">
        <v>425</v>
      </c>
      <c r="AB154" s="30"/>
      <c r="AC154" s="30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31"/>
      <c r="AO154" s="31"/>
      <c r="AP154" s="31">
        <v>974735.24</v>
      </c>
      <c r="AQ154" s="31"/>
      <c r="AR154" s="34"/>
      <c r="AS154" s="34"/>
      <c r="AT154" s="34"/>
      <c r="AU154" s="34"/>
    </row>
    <row r="155" spans="1:47" x14ac:dyDescent="0.25">
      <c r="A155" s="36"/>
      <c r="B155" s="68" t="s">
        <v>426</v>
      </c>
      <c r="C155" s="69"/>
      <c r="D155" s="69"/>
      <c r="E155" s="69"/>
      <c r="F155" s="69"/>
      <c r="G155" s="69"/>
      <c r="H155" s="69"/>
      <c r="I155" s="69"/>
      <c r="J155" s="70"/>
      <c r="K155" s="37">
        <f>SUM(K142:K154)</f>
        <v>10477175.310000001</v>
      </c>
      <c r="L155" s="31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30"/>
      <c r="Z155" s="29"/>
      <c r="AA155" s="29"/>
      <c r="AB155" s="30" t="s">
        <v>426</v>
      </c>
      <c r="AC155" s="30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31"/>
      <c r="AO155" s="37"/>
      <c r="AP155" s="37">
        <f>SUM(AP142:AP154)</f>
        <v>10477175.310000001</v>
      </c>
      <c r="AQ155" s="38"/>
      <c r="AR155" s="34"/>
      <c r="AS155" s="34"/>
      <c r="AT155" s="34"/>
      <c r="AU155" s="34"/>
    </row>
    <row r="156" spans="1:47" x14ac:dyDescent="0.25">
      <c r="B156" s="62"/>
      <c r="C156" s="63"/>
      <c r="D156" s="64"/>
      <c r="E156" s="62" t="s">
        <v>427</v>
      </c>
      <c r="F156" s="63"/>
      <c r="G156" s="64"/>
      <c r="H156" s="42"/>
      <c r="I156" s="42"/>
      <c r="J156" s="42" t="s">
        <v>3</v>
      </c>
      <c r="K156" s="40" t="s">
        <v>3</v>
      </c>
      <c r="L156" s="40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30" t="s">
        <v>427</v>
      </c>
      <c r="Z156" s="29"/>
      <c r="AA156" s="29"/>
      <c r="AB156" s="30"/>
      <c r="AC156" s="30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31"/>
      <c r="AO156" s="31"/>
      <c r="AP156" s="31"/>
      <c r="AQ156" s="31"/>
      <c r="AR156" s="34"/>
      <c r="AS156" s="34"/>
      <c r="AT156" s="34"/>
      <c r="AU156" s="34"/>
    </row>
    <row r="157" spans="1:47" x14ac:dyDescent="0.25">
      <c r="A157" s="24" t="s">
        <v>431</v>
      </c>
      <c r="B157" s="65" t="s">
        <v>429</v>
      </c>
      <c r="C157" s="66"/>
      <c r="D157" s="67"/>
      <c r="E157" s="65" t="s">
        <v>430</v>
      </c>
      <c r="F157" s="66"/>
      <c r="G157" s="67"/>
      <c r="H157" s="25" t="s">
        <v>24</v>
      </c>
      <c r="I157" s="26">
        <v>61</v>
      </c>
      <c r="J157" s="27">
        <v>234073.44655001548</v>
      </c>
      <c r="K157" s="27">
        <v>14278480.24</v>
      </c>
      <c r="L157" s="28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30"/>
      <c r="Z157" s="29" t="s">
        <v>429</v>
      </c>
      <c r="AA157" s="29" t="s">
        <v>430</v>
      </c>
      <c r="AB157" s="30"/>
      <c r="AC157" s="30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31"/>
      <c r="AO157" s="31"/>
      <c r="AP157" s="31">
        <v>14278480.24</v>
      </c>
      <c r="AQ157" s="31"/>
      <c r="AR157" s="34"/>
      <c r="AS157" s="34"/>
      <c r="AT157" s="34"/>
      <c r="AU157" s="34"/>
    </row>
    <row r="158" spans="1:47" x14ac:dyDescent="0.25">
      <c r="A158" s="24" t="s">
        <v>434</v>
      </c>
      <c r="B158" s="65" t="s">
        <v>432</v>
      </c>
      <c r="C158" s="66"/>
      <c r="D158" s="67"/>
      <c r="E158" s="65" t="s">
        <v>433</v>
      </c>
      <c r="F158" s="66"/>
      <c r="G158" s="67"/>
      <c r="H158" s="25" t="s">
        <v>16</v>
      </c>
      <c r="I158" s="26">
        <v>88</v>
      </c>
      <c r="J158" s="27">
        <v>46914.323957179477</v>
      </c>
      <c r="K158" s="27">
        <v>4128460.51</v>
      </c>
      <c r="L158" s="28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30"/>
      <c r="Z158" s="29" t="s">
        <v>432</v>
      </c>
      <c r="AA158" s="29" t="s">
        <v>433</v>
      </c>
      <c r="AB158" s="30"/>
      <c r="AC158" s="30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31"/>
      <c r="AO158" s="31"/>
      <c r="AP158" s="31">
        <v>4128460.51</v>
      </c>
      <c r="AQ158" s="31"/>
      <c r="AR158" s="34"/>
      <c r="AS158" s="34"/>
      <c r="AT158" s="34"/>
      <c r="AU158" s="34"/>
    </row>
    <row r="159" spans="1:47" x14ac:dyDescent="0.25">
      <c r="A159" s="24" t="s">
        <v>437</v>
      </c>
      <c r="B159" s="65" t="s">
        <v>435</v>
      </c>
      <c r="C159" s="66"/>
      <c r="D159" s="67"/>
      <c r="E159" s="65" t="s">
        <v>436</v>
      </c>
      <c r="F159" s="66"/>
      <c r="G159" s="67"/>
      <c r="H159" s="25" t="s">
        <v>16</v>
      </c>
      <c r="I159" s="26">
        <v>2</v>
      </c>
      <c r="J159" s="27">
        <v>13660.76803873845</v>
      </c>
      <c r="K159" s="27">
        <v>27321.54</v>
      </c>
      <c r="L159" s="28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30"/>
      <c r="Z159" s="29" t="s">
        <v>435</v>
      </c>
      <c r="AA159" s="29" t="s">
        <v>436</v>
      </c>
      <c r="AB159" s="30"/>
      <c r="AC159" s="30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31"/>
      <c r="AO159" s="31"/>
      <c r="AP159" s="31">
        <v>27321.54</v>
      </c>
      <c r="AQ159" s="31"/>
      <c r="AR159" s="34"/>
      <c r="AS159" s="34"/>
      <c r="AT159" s="34"/>
      <c r="AU159" s="34"/>
    </row>
    <row r="160" spans="1:47" x14ac:dyDescent="0.25">
      <c r="A160" s="24" t="s">
        <v>440</v>
      </c>
      <c r="B160" s="65" t="s">
        <v>438</v>
      </c>
      <c r="C160" s="66"/>
      <c r="D160" s="67"/>
      <c r="E160" s="65" t="s">
        <v>439</v>
      </c>
      <c r="F160" s="66"/>
      <c r="G160" s="67"/>
      <c r="H160" s="25" t="s">
        <v>1316</v>
      </c>
      <c r="I160" s="32">
        <v>423.58</v>
      </c>
      <c r="J160" s="27">
        <v>2463.320317151562</v>
      </c>
      <c r="K160" s="27">
        <v>1043413.22</v>
      </c>
      <c r="L160" s="28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30"/>
      <c r="Z160" s="29" t="s">
        <v>438</v>
      </c>
      <c r="AA160" s="29" t="s">
        <v>439</v>
      </c>
      <c r="AB160" s="30"/>
      <c r="AC160" s="30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31"/>
      <c r="AO160" s="31">
        <v>1043413.22</v>
      </c>
      <c r="AP160" s="31"/>
      <c r="AQ160" s="31"/>
      <c r="AR160" s="34"/>
      <c r="AS160" s="34"/>
      <c r="AT160" s="34"/>
      <c r="AU160" s="34"/>
    </row>
    <row r="161" spans="1:47" x14ac:dyDescent="0.25">
      <c r="A161" s="24" t="s">
        <v>443</v>
      </c>
      <c r="B161" s="65" t="s">
        <v>441</v>
      </c>
      <c r="C161" s="66"/>
      <c r="D161" s="67"/>
      <c r="E161" s="65" t="s">
        <v>442</v>
      </c>
      <c r="F161" s="66"/>
      <c r="G161" s="67"/>
      <c r="H161" s="25" t="s">
        <v>1316</v>
      </c>
      <c r="I161" s="32">
        <v>1386.22</v>
      </c>
      <c r="J161" s="27">
        <v>2495.5715578306863</v>
      </c>
      <c r="K161" s="27">
        <v>3459411.21</v>
      </c>
      <c r="L161" s="28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30"/>
      <c r="Z161" s="29" t="s">
        <v>441</v>
      </c>
      <c r="AA161" s="29" t="s">
        <v>442</v>
      </c>
      <c r="AB161" s="30"/>
      <c r="AC161" s="30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31"/>
      <c r="AO161" s="31">
        <v>3459411.21</v>
      </c>
      <c r="AP161" s="31"/>
      <c r="AQ161" s="31"/>
      <c r="AR161" s="34"/>
      <c r="AS161" s="34"/>
      <c r="AT161" s="34"/>
      <c r="AU161" s="34"/>
    </row>
    <row r="162" spans="1:47" x14ac:dyDescent="0.25">
      <c r="A162" s="24" t="s">
        <v>446</v>
      </c>
      <c r="B162" s="65" t="s">
        <v>444</v>
      </c>
      <c r="C162" s="66"/>
      <c r="D162" s="67"/>
      <c r="E162" s="65" t="s">
        <v>445</v>
      </c>
      <c r="F162" s="66"/>
      <c r="G162" s="67"/>
      <c r="H162" s="25" t="s">
        <v>1316</v>
      </c>
      <c r="I162" s="32">
        <v>81.28</v>
      </c>
      <c r="J162" s="27">
        <v>2611.9923689558518</v>
      </c>
      <c r="K162" s="27">
        <v>212302.73</v>
      </c>
      <c r="L162" s="28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30"/>
      <c r="Z162" s="29" t="s">
        <v>444</v>
      </c>
      <c r="AA162" s="29" t="s">
        <v>445</v>
      </c>
      <c r="AB162" s="30"/>
      <c r="AC162" s="30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31"/>
      <c r="AO162" s="31">
        <v>212302.73</v>
      </c>
      <c r="AP162" s="31"/>
      <c r="AQ162" s="31"/>
      <c r="AR162" s="34"/>
      <c r="AS162" s="34"/>
      <c r="AT162" s="34"/>
      <c r="AU162" s="34"/>
    </row>
    <row r="163" spans="1:47" x14ac:dyDescent="0.25">
      <c r="A163" s="24" t="s">
        <v>449</v>
      </c>
      <c r="B163" s="65" t="s">
        <v>447</v>
      </c>
      <c r="C163" s="66"/>
      <c r="D163" s="67"/>
      <c r="E163" s="65" t="s">
        <v>448</v>
      </c>
      <c r="F163" s="66"/>
      <c r="G163" s="67"/>
      <c r="H163" s="25" t="s">
        <v>16</v>
      </c>
      <c r="I163" s="26">
        <v>206</v>
      </c>
      <c r="J163" s="27">
        <v>2135.6150825890381</v>
      </c>
      <c r="K163" s="27">
        <v>439936.71</v>
      </c>
      <c r="L163" s="28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30"/>
      <c r="Z163" s="29" t="s">
        <v>447</v>
      </c>
      <c r="AA163" s="29" t="s">
        <v>448</v>
      </c>
      <c r="AB163" s="30"/>
      <c r="AC163" s="30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31"/>
      <c r="AO163" s="31">
        <v>439936.71</v>
      </c>
      <c r="AP163" s="31"/>
      <c r="AQ163" s="31"/>
      <c r="AR163" s="34"/>
      <c r="AS163" s="34"/>
      <c r="AT163" s="34"/>
      <c r="AU163" s="34"/>
    </row>
    <row r="164" spans="1:47" x14ac:dyDescent="0.25">
      <c r="A164" s="24" t="s">
        <v>452</v>
      </c>
      <c r="B164" s="65" t="s">
        <v>450</v>
      </c>
      <c r="C164" s="66"/>
      <c r="D164" s="67"/>
      <c r="E164" s="65" t="s">
        <v>451</v>
      </c>
      <c r="F164" s="66"/>
      <c r="G164" s="67"/>
      <c r="H164" s="25" t="s">
        <v>16</v>
      </c>
      <c r="I164" s="26">
        <v>181</v>
      </c>
      <c r="J164" s="27">
        <v>1774.4847497285939</v>
      </c>
      <c r="K164" s="27">
        <v>321181.74</v>
      </c>
      <c r="L164" s="28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30"/>
      <c r="Z164" s="29" t="s">
        <v>450</v>
      </c>
      <c r="AA164" s="29" t="s">
        <v>451</v>
      </c>
      <c r="AB164" s="30"/>
      <c r="AC164" s="30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31"/>
      <c r="AO164" s="31">
        <v>321181.74</v>
      </c>
      <c r="AP164" s="31"/>
      <c r="AQ164" s="31"/>
      <c r="AR164" s="34"/>
      <c r="AS164" s="34"/>
      <c r="AT164" s="34"/>
      <c r="AU164" s="34"/>
    </row>
    <row r="165" spans="1:47" x14ac:dyDescent="0.25">
      <c r="A165" s="24" t="s">
        <v>455</v>
      </c>
      <c r="B165" s="65" t="s">
        <v>453</v>
      </c>
      <c r="C165" s="66"/>
      <c r="D165" s="67"/>
      <c r="E165" s="65" t="s">
        <v>454</v>
      </c>
      <c r="F165" s="66"/>
      <c r="G165" s="67"/>
      <c r="H165" s="25" t="s">
        <v>16</v>
      </c>
      <c r="I165" s="26">
        <v>35</v>
      </c>
      <c r="J165" s="27">
        <v>6783.0765625371532</v>
      </c>
      <c r="K165" s="27">
        <v>237407.68</v>
      </c>
      <c r="L165" s="28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30"/>
      <c r="Z165" s="29" t="s">
        <v>453</v>
      </c>
      <c r="AA165" s="29" t="s">
        <v>454</v>
      </c>
      <c r="AB165" s="30"/>
      <c r="AC165" s="30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31"/>
      <c r="AO165" s="31">
        <v>237407.68</v>
      </c>
      <c r="AP165" s="31"/>
      <c r="AQ165" s="31"/>
      <c r="AR165" s="34"/>
      <c r="AS165" s="34"/>
      <c r="AT165" s="34"/>
      <c r="AU165" s="34"/>
    </row>
    <row r="166" spans="1:47" x14ac:dyDescent="0.25">
      <c r="A166" s="24" t="s">
        <v>458</v>
      </c>
      <c r="B166" s="65" t="s">
        <v>456</v>
      </c>
      <c r="C166" s="66"/>
      <c r="D166" s="67"/>
      <c r="E166" s="65" t="s">
        <v>457</v>
      </c>
      <c r="F166" s="66"/>
      <c r="G166" s="67"/>
      <c r="H166" s="25" t="s">
        <v>16</v>
      </c>
      <c r="I166" s="26">
        <v>160</v>
      </c>
      <c r="J166" s="27">
        <v>15927.387621174306</v>
      </c>
      <c r="K166" s="27">
        <v>2548382.02</v>
      </c>
      <c r="L166" s="28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30"/>
      <c r="Z166" s="29" t="s">
        <v>456</v>
      </c>
      <c r="AA166" s="29" t="s">
        <v>457</v>
      </c>
      <c r="AB166" s="30"/>
      <c r="AC166" s="30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31"/>
      <c r="AO166" s="31">
        <v>2548382.02</v>
      </c>
      <c r="AP166" s="31"/>
      <c r="AQ166" s="31"/>
      <c r="AR166" s="34"/>
      <c r="AS166" s="34"/>
      <c r="AT166" s="34"/>
      <c r="AU166" s="34"/>
    </row>
    <row r="167" spans="1:47" x14ac:dyDescent="0.25">
      <c r="A167" s="24" t="s">
        <v>461</v>
      </c>
      <c r="B167" s="65" t="s">
        <v>459</v>
      </c>
      <c r="C167" s="66"/>
      <c r="D167" s="67"/>
      <c r="E167" s="65" t="s">
        <v>460</v>
      </c>
      <c r="F167" s="66"/>
      <c r="G167" s="67"/>
      <c r="H167" s="25" t="s">
        <v>24</v>
      </c>
      <c r="I167" s="26">
        <v>1</v>
      </c>
      <c r="J167" s="27">
        <v>837404.4092883172</v>
      </c>
      <c r="K167" s="27">
        <v>837404.41</v>
      </c>
      <c r="L167" s="28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30"/>
      <c r="Z167" s="29" t="s">
        <v>459</v>
      </c>
      <c r="AA167" s="29" t="s">
        <v>460</v>
      </c>
      <c r="AB167" s="30"/>
      <c r="AC167" s="30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31"/>
      <c r="AO167" s="31">
        <v>837404.41</v>
      </c>
      <c r="AP167" s="31"/>
      <c r="AQ167" s="31"/>
      <c r="AR167" s="34"/>
      <c r="AS167" s="34"/>
      <c r="AT167" s="34"/>
      <c r="AU167" s="34"/>
    </row>
    <row r="168" spans="1:47" ht="25.5" x14ac:dyDescent="0.25">
      <c r="A168" s="24" t="s">
        <v>464</v>
      </c>
      <c r="B168" s="65" t="s">
        <v>462</v>
      </c>
      <c r="C168" s="66"/>
      <c r="D168" s="67"/>
      <c r="E168" s="65" t="s">
        <v>463</v>
      </c>
      <c r="F168" s="66"/>
      <c r="G168" s="67"/>
      <c r="H168" s="25" t="s">
        <v>1316</v>
      </c>
      <c r="I168" s="33">
        <v>2277.5</v>
      </c>
      <c r="J168" s="27">
        <v>1741.397881592022</v>
      </c>
      <c r="K168" s="27">
        <v>3966033.68</v>
      </c>
      <c r="L168" s="28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30"/>
      <c r="Z168" s="29" t="s">
        <v>462</v>
      </c>
      <c r="AA168" s="29" t="s">
        <v>463</v>
      </c>
      <c r="AB168" s="30"/>
      <c r="AC168" s="30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31"/>
      <c r="AO168" s="31">
        <v>3966033.68</v>
      </c>
      <c r="AP168" s="31"/>
      <c r="AQ168" s="31"/>
      <c r="AR168" s="34"/>
      <c r="AS168" s="34"/>
      <c r="AT168" s="34"/>
      <c r="AU168" s="34"/>
    </row>
    <row r="169" spans="1:47" ht="25.5" x14ac:dyDescent="0.25">
      <c r="A169" s="24" t="s">
        <v>467</v>
      </c>
      <c r="B169" s="65" t="s">
        <v>465</v>
      </c>
      <c r="C169" s="66"/>
      <c r="D169" s="67"/>
      <c r="E169" s="65" t="s">
        <v>466</v>
      </c>
      <c r="F169" s="66"/>
      <c r="G169" s="67"/>
      <c r="H169" s="25" t="s">
        <v>16</v>
      </c>
      <c r="I169" s="26">
        <v>4</v>
      </c>
      <c r="J169" s="27">
        <v>19874.822094537205</v>
      </c>
      <c r="K169" s="27">
        <v>79499.289999999994</v>
      </c>
      <c r="L169" s="28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30"/>
      <c r="Z169" s="29" t="s">
        <v>465</v>
      </c>
      <c r="AA169" s="29" t="s">
        <v>466</v>
      </c>
      <c r="AB169" s="30"/>
      <c r="AC169" s="30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31"/>
      <c r="AO169" s="31"/>
      <c r="AP169" s="31">
        <v>79499.289999999994</v>
      </c>
      <c r="AQ169" s="31"/>
      <c r="AR169" s="34"/>
      <c r="AS169" s="34"/>
      <c r="AT169" s="34"/>
      <c r="AU169" s="34"/>
    </row>
    <row r="170" spans="1:47" ht="25.5" x14ac:dyDescent="0.25">
      <c r="A170" s="24" t="s">
        <v>470</v>
      </c>
      <c r="B170" s="65" t="s">
        <v>468</v>
      </c>
      <c r="C170" s="66"/>
      <c r="D170" s="67"/>
      <c r="E170" s="65" t="s">
        <v>469</v>
      </c>
      <c r="F170" s="66"/>
      <c r="G170" s="67"/>
      <c r="H170" s="25" t="s">
        <v>16</v>
      </c>
      <c r="I170" s="26">
        <v>1</v>
      </c>
      <c r="J170" s="27">
        <v>382293.16525323218</v>
      </c>
      <c r="K170" s="27">
        <v>382293.17</v>
      </c>
      <c r="L170" s="28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30"/>
      <c r="Z170" s="29" t="s">
        <v>468</v>
      </c>
      <c r="AA170" s="29" t="s">
        <v>469</v>
      </c>
      <c r="AB170" s="30"/>
      <c r="AC170" s="30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31"/>
      <c r="AO170" s="31"/>
      <c r="AP170" s="31">
        <v>382293.17</v>
      </c>
      <c r="AQ170" s="31"/>
      <c r="AR170" s="34"/>
      <c r="AS170" s="34"/>
      <c r="AT170" s="34"/>
      <c r="AU170" s="34"/>
    </row>
    <row r="171" spans="1:47" x14ac:dyDescent="0.25">
      <c r="A171" s="24" t="s">
        <v>473</v>
      </c>
      <c r="B171" s="65" t="s">
        <v>471</v>
      </c>
      <c r="C171" s="66"/>
      <c r="D171" s="67"/>
      <c r="E171" s="65" t="s">
        <v>472</v>
      </c>
      <c r="F171" s="66"/>
      <c r="G171" s="67"/>
      <c r="H171" s="25" t="s">
        <v>16</v>
      </c>
      <c r="I171" s="26">
        <v>1</v>
      </c>
      <c r="J171" s="27">
        <v>107952.45304398282</v>
      </c>
      <c r="K171" s="27">
        <v>107952.45</v>
      </c>
      <c r="L171" s="28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30"/>
      <c r="Z171" s="29" t="s">
        <v>471</v>
      </c>
      <c r="AA171" s="29" t="s">
        <v>472</v>
      </c>
      <c r="AB171" s="30"/>
      <c r="AC171" s="30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31"/>
      <c r="AO171" s="31"/>
      <c r="AP171" s="31">
        <v>107952.45</v>
      </c>
      <c r="AQ171" s="31"/>
      <c r="AR171" s="34"/>
      <c r="AS171" s="34"/>
      <c r="AT171" s="34"/>
      <c r="AU171" s="34"/>
    </row>
    <row r="172" spans="1:47" x14ac:dyDescent="0.25">
      <c r="A172" s="24" t="s">
        <v>476</v>
      </c>
      <c r="B172" s="65" t="s">
        <v>474</v>
      </c>
      <c r="C172" s="66"/>
      <c r="D172" s="67"/>
      <c r="E172" s="65" t="s">
        <v>475</v>
      </c>
      <c r="F172" s="66"/>
      <c r="G172" s="67"/>
      <c r="H172" s="25" t="s">
        <v>16</v>
      </c>
      <c r="I172" s="26">
        <v>1</v>
      </c>
      <c r="J172" s="27">
        <v>120235.99760544182</v>
      </c>
      <c r="K172" s="27">
        <v>120236</v>
      </c>
      <c r="L172" s="28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30"/>
      <c r="Z172" s="29" t="s">
        <v>474</v>
      </c>
      <c r="AA172" s="29" t="s">
        <v>475</v>
      </c>
      <c r="AB172" s="30"/>
      <c r="AC172" s="30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31"/>
      <c r="AO172" s="31"/>
      <c r="AP172" s="31">
        <v>120236</v>
      </c>
      <c r="AQ172" s="31"/>
      <c r="AR172" s="34"/>
      <c r="AS172" s="34"/>
      <c r="AT172" s="34"/>
      <c r="AU172" s="34"/>
    </row>
    <row r="173" spans="1:47" x14ac:dyDescent="0.25">
      <c r="A173" s="24" t="s">
        <v>479</v>
      </c>
      <c r="B173" s="65" t="s">
        <v>477</v>
      </c>
      <c r="C173" s="66"/>
      <c r="D173" s="67"/>
      <c r="E173" s="65" t="s">
        <v>478</v>
      </c>
      <c r="F173" s="66"/>
      <c r="G173" s="67"/>
      <c r="H173" s="25" t="s">
        <v>16</v>
      </c>
      <c r="I173" s="26">
        <v>1</v>
      </c>
      <c r="J173" s="27">
        <v>108073.51954585356</v>
      </c>
      <c r="K173" s="27">
        <v>108073.52</v>
      </c>
      <c r="L173" s="28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30"/>
      <c r="Z173" s="29" t="s">
        <v>477</v>
      </c>
      <c r="AA173" s="29" t="s">
        <v>478</v>
      </c>
      <c r="AB173" s="30"/>
      <c r="AC173" s="30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31"/>
      <c r="AO173" s="31"/>
      <c r="AP173" s="31">
        <v>108073.52</v>
      </c>
      <c r="AQ173" s="31"/>
      <c r="AR173" s="34"/>
      <c r="AS173" s="34"/>
      <c r="AT173" s="34"/>
      <c r="AU173" s="34"/>
    </row>
    <row r="174" spans="1:47" x14ac:dyDescent="0.25">
      <c r="A174" s="24" t="s">
        <v>482</v>
      </c>
      <c r="B174" s="65" t="s">
        <v>480</v>
      </c>
      <c r="C174" s="66"/>
      <c r="D174" s="67"/>
      <c r="E174" s="65" t="s">
        <v>481</v>
      </c>
      <c r="F174" s="66"/>
      <c r="G174" s="67"/>
      <c r="H174" s="25" t="s">
        <v>16</v>
      </c>
      <c r="I174" s="26">
        <v>1</v>
      </c>
      <c r="J174" s="27">
        <v>10108.744519883207</v>
      </c>
      <c r="K174" s="27">
        <v>10108.74</v>
      </c>
      <c r="L174" s="28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30"/>
      <c r="Z174" s="29" t="s">
        <v>480</v>
      </c>
      <c r="AA174" s="29" t="s">
        <v>481</v>
      </c>
      <c r="AB174" s="30"/>
      <c r="AC174" s="30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31"/>
      <c r="AO174" s="31"/>
      <c r="AP174" s="31">
        <v>10108.74</v>
      </c>
      <c r="AQ174" s="31"/>
      <c r="AR174" s="34"/>
      <c r="AS174" s="34"/>
      <c r="AT174" s="34"/>
      <c r="AU174" s="34"/>
    </row>
    <row r="175" spans="1:47" ht="25.5" x14ac:dyDescent="0.25">
      <c r="A175" s="24" t="s">
        <v>485</v>
      </c>
      <c r="B175" s="65" t="s">
        <v>483</v>
      </c>
      <c r="C175" s="66"/>
      <c r="D175" s="67"/>
      <c r="E175" s="65" t="s">
        <v>484</v>
      </c>
      <c r="F175" s="66"/>
      <c r="G175" s="67"/>
      <c r="H175" s="25" t="s">
        <v>16</v>
      </c>
      <c r="I175" s="26">
        <v>1</v>
      </c>
      <c r="J175" s="27">
        <v>308647.27809942589</v>
      </c>
      <c r="K175" s="27">
        <v>308647.28000000003</v>
      </c>
      <c r="L175" s="28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30"/>
      <c r="Z175" s="29" t="s">
        <v>483</v>
      </c>
      <c r="AA175" s="29" t="s">
        <v>484</v>
      </c>
      <c r="AB175" s="30"/>
      <c r="AC175" s="30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31"/>
      <c r="AO175" s="31"/>
      <c r="AP175" s="31">
        <v>308647.28000000003</v>
      </c>
      <c r="AQ175" s="31"/>
      <c r="AR175" s="34"/>
      <c r="AS175" s="34"/>
      <c r="AT175" s="34"/>
      <c r="AU175" s="34"/>
    </row>
    <row r="176" spans="1:47" ht="25.5" x14ac:dyDescent="0.25">
      <c r="A176" s="24" t="s">
        <v>488</v>
      </c>
      <c r="B176" s="65" t="s">
        <v>486</v>
      </c>
      <c r="C176" s="66"/>
      <c r="D176" s="67"/>
      <c r="E176" s="65" t="s">
        <v>487</v>
      </c>
      <c r="F176" s="66"/>
      <c r="G176" s="67"/>
      <c r="H176" s="25" t="s">
        <v>16</v>
      </c>
      <c r="I176" s="26">
        <v>3</v>
      </c>
      <c r="J176" s="27">
        <v>109444.34649390516</v>
      </c>
      <c r="K176" s="27">
        <v>328333.03999999998</v>
      </c>
      <c r="L176" s="28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30"/>
      <c r="Z176" s="29" t="s">
        <v>486</v>
      </c>
      <c r="AA176" s="29" t="s">
        <v>487</v>
      </c>
      <c r="AB176" s="30"/>
      <c r="AC176" s="30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31"/>
      <c r="AO176" s="31"/>
      <c r="AP176" s="31">
        <v>328333.03999999998</v>
      </c>
      <c r="AQ176" s="31"/>
      <c r="AR176" s="34"/>
      <c r="AS176" s="34"/>
      <c r="AT176" s="34"/>
      <c r="AU176" s="34"/>
    </row>
    <row r="177" spans="1:47" x14ac:dyDescent="0.25">
      <c r="A177" s="24" t="s">
        <v>491</v>
      </c>
      <c r="B177" s="65" t="s">
        <v>489</v>
      </c>
      <c r="C177" s="66"/>
      <c r="D177" s="67"/>
      <c r="E177" s="65" t="s">
        <v>490</v>
      </c>
      <c r="F177" s="66"/>
      <c r="G177" s="67"/>
      <c r="H177" s="25" t="s">
        <v>16</v>
      </c>
      <c r="I177" s="26">
        <v>8</v>
      </c>
      <c r="J177" s="27">
        <v>183536.72730452853</v>
      </c>
      <c r="K177" s="27">
        <v>1468293.82</v>
      </c>
      <c r="L177" s="28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30"/>
      <c r="Z177" s="29" t="s">
        <v>489</v>
      </c>
      <c r="AA177" s="29" t="s">
        <v>490</v>
      </c>
      <c r="AB177" s="30"/>
      <c r="AC177" s="30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31"/>
      <c r="AO177" s="31"/>
      <c r="AP177" s="31">
        <v>1468293.82</v>
      </c>
      <c r="AQ177" s="31"/>
      <c r="AR177" s="34"/>
      <c r="AS177" s="34"/>
      <c r="AT177" s="34"/>
      <c r="AU177" s="34"/>
    </row>
    <row r="178" spans="1:47" x14ac:dyDescent="0.25">
      <c r="A178" s="24" t="s">
        <v>494</v>
      </c>
      <c r="B178" s="65" t="s">
        <v>492</v>
      </c>
      <c r="C178" s="66"/>
      <c r="D178" s="67"/>
      <c r="E178" s="65" t="s">
        <v>493</v>
      </c>
      <c r="F178" s="66"/>
      <c r="G178" s="67"/>
      <c r="H178" s="25" t="s">
        <v>16</v>
      </c>
      <c r="I178" s="26">
        <v>4</v>
      </c>
      <c r="J178" s="27">
        <v>61740.026307221895</v>
      </c>
      <c r="K178" s="27">
        <v>246960.11</v>
      </c>
      <c r="L178" s="28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30"/>
      <c r="Z178" s="29" t="s">
        <v>492</v>
      </c>
      <c r="AA178" s="29" t="s">
        <v>493</v>
      </c>
      <c r="AB178" s="30"/>
      <c r="AC178" s="30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31"/>
      <c r="AO178" s="31"/>
      <c r="AP178" s="31">
        <v>246960.11</v>
      </c>
      <c r="AQ178" s="31"/>
      <c r="AR178" s="34"/>
      <c r="AS178" s="34"/>
      <c r="AT178" s="34"/>
      <c r="AU178" s="34"/>
    </row>
    <row r="179" spans="1:47" x14ac:dyDescent="0.25">
      <c r="A179" s="24" t="s">
        <v>499</v>
      </c>
      <c r="B179" s="65" t="s">
        <v>495</v>
      </c>
      <c r="C179" s="66"/>
      <c r="D179" s="67"/>
      <c r="E179" s="65" t="s">
        <v>496</v>
      </c>
      <c r="F179" s="66"/>
      <c r="G179" s="67"/>
      <c r="H179" s="25" t="s">
        <v>1316</v>
      </c>
      <c r="I179" s="33">
        <v>386.1</v>
      </c>
      <c r="J179" s="27">
        <v>3851.0090335409518</v>
      </c>
      <c r="K179" s="27">
        <v>1486874.59</v>
      </c>
      <c r="L179" s="28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30"/>
      <c r="Z179" s="29" t="s">
        <v>495</v>
      </c>
      <c r="AA179" s="29" t="s">
        <v>496</v>
      </c>
      <c r="AB179" s="30"/>
      <c r="AC179" s="30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31"/>
      <c r="AO179" s="31">
        <v>1486874.59</v>
      </c>
      <c r="AP179" s="31"/>
      <c r="AQ179" s="31"/>
      <c r="AR179" s="34"/>
      <c r="AS179" s="34"/>
      <c r="AT179" s="34"/>
      <c r="AU179" s="34"/>
    </row>
    <row r="180" spans="1:47" x14ac:dyDescent="0.25">
      <c r="A180" s="36"/>
      <c r="B180" s="68" t="s">
        <v>497</v>
      </c>
      <c r="C180" s="69"/>
      <c r="D180" s="69"/>
      <c r="E180" s="69"/>
      <c r="F180" s="69"/>
      <c r="G180" s="69"/>
      <c r="H180" s="69"/>
      <c r="I180" s="69"/>
      <c r="J180" s="70"/>
      <c r="K180" s="37">
        <f>SUM(K157:K179)</f>
        <v>36147007.699999996</v>
      </c>
      <c r="L180" s="31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30"/>
      <c r="Z180" s="29"/>
      <c r="AA180" s="29"/>
      <c r="AB180" s="30" t="s">
        <v>497</v>
      </c>
      <c r="AC180" s="30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31"/>
      <c r="AO180" s="37">
        <f>SUM(AO157:AO179)</f>
        <v>14552347.99</v>
      </c>
      <c r="AP180" s="37">
        <f>SUM(AP157:AP179)</f>
        <v>21594659.709999997</v>
      </c>
      <c r="AQ180" s="38"/>
      <c r="AR180" s="34"/>
      <c r="AS180" s="34"/>
      <c r="AT180" s="34"/>
      <c r="AU180" s="34"/>
    </row>
    <row r="181" spans="1:47" x14ac:dyDescent="0.25">
      <c r="B181" s="62"/>
      <c r="C181" s="63"/>
      <c r="D181" s="64"/>
      <c r="E181" s="62" t="s">
        <v>498</v>
      </c>
      <c r="F181" s="63"/>
      <c r="G181" s="64"/>
      <c r="H181" s="42"/>
      <c r="I181" s="42"/>
      <c r="J181" s="42" t="s">
        <v>3</v>
      </c>
      <c r="K181" s="40" t="s">
        <v>3</v>
      </c>
      <c r="L181" s="40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30" t="s">
        <v>498</v>
      </c>
      <c r="Z181" s="29"/>
      <c r="AA181" s="29"/>
      <c r="AB181" s="30"/>
      <c r="AC181" s="30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31"/>
      <c r="AO181" s="31"/>
      <c r="AP181" s="31"/>
      <c r="AQ181" s="31"/>
      <c r="AR181" s="34"/>
      <c r="AS181" s="34"/>
      <c r="AT181" s="34"/>
      <c r="AU181" s="34"/>
    </row>
    <row r="182" spans="1:47" x14ac:dyDescent="0.25">
      <c r="A182" s="24" t="s">
        <v>502</v>
      </c>
      <c r="B182" s="65" t="s">
        <v>500</v>
      </c>
      <c r="C182" s="66"/>
      <c r="D182" s="67"/>
      <c r="E182" s="65" t="s">
        <v>501</v>
      </c>
      <c r="F182" s="66"/>
      <c r="G182" s="67"/>
      <c r="H182" s="25" t="s">
        <v>24</v>
      </c>
      <c r="I182" s="26">
        <v>13</v>
      </c>
      <c r="J182" s="27">
        <v>95108.122875008834</v>
      </c>
      <c r="K182" s="27">
        <v>1236405.6000000001</v>
      </c>
      <c r="L182" s="28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30"/>
      <c r="Z182" s="29" t="s">
        <v>500</v>
      </c>
      <c r="AA182" s="29" t="s">
        <v>501</v>
      </c>
      <c r="AB182" s="30"/>
      <c r="AC182" s="30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31"/>
      <c r="AO182" s="31"/>
      <c r="AP182" s="31">
        <v>1236405.6000000001</v>
      </c>
      <c r="AQ182" s="31"/>
      <c r="AR182" s="34"/>
      <c r="AS182" s="34"/>
      <c r="AT182" s="34"/>
      <c r="AU182" s="34"/>
    </row>
    <row r="183" spans="1:47" x14ac:dyDescent="0.25">
      <c r="A183" s="24" t="s">
        <v>507</v>
      </c>
      <c r="B183" s="65" t="s">
        <v>503</v>
      </c>
      <c r="C183" s="66"/>
      <c r="D183" s="67"/>
      <c r="E183" s="65" t="s">
        <v>504</v>
      </c>
      <c r="F183" s="66"/>
      <c r="G183" s="67"/>
      <c r="H183" s="25" t="s">
        <v>16</v>
      </c>
      <c r="I183" s="26">
        <v>15</v>
      </c>
      <c r="J183" s="27">
        <v>41726.559690369781</v>
      </c>
      <c r="K183" s="27">
        <v>625898.4</v>
      </c>
      <c r="L183" s="28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30"/>
      <c r="Z183" s="29" t="s">
        <v>503</v>
      </c>
      <c r="AA183" s="29" t="s">
        <v>504</v>
      </c>
      <c r="AB183" s="30"/>
      <c r="AC183" s="30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31"/>
      <c r="AO183" s="31"/>
      <c r="AP183" s="31">
        <v>625898.4</v>
      </c>
      <c r="AQ183" s="31"/>
      <c r="AR183" s="34"/>
      <c r="AS183" s="34"/>
      <c r="AT183" s="34"/>
      <c r="AU183" s="34"/>
    </row>
    <row r="184" spans="1:47" x14ac:dyDescent="0.25">
      <c r="A184" s="36"/>
      <c r="B184" s="68" t="s">
        <v>505</v>
      </c>
      <c r="C184" s="69"/>
      <c r="D184" s="69"/>
      <c r="E184" s="69"/>
      <c r="F184" s="69"/>
      <c r="G184" s="69"/>
      <c r="H184" s="69"/>
      <c r="I184" s="69"/>
      <c r="J184" s="70"/>
      <c r="K184" s="37">
        <f>K182+K183</f>
        <v>1862304</v>
      </c>
      <c r="L184" s="31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30"/>
      <c r="Z184" s="29"/>
      <c r="AA184" s="29"/>
      <c r="AB184" s="30" t="s">
        <v>505</v>
      </c>
      <c r="AC184" s="30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31"/>
      <c r="AO184" s="31"/>
      <c r="AP184" s="37">
        <f>AP182+AP183</f>
        <v>1862304</v>
      </c>
      <c r="AQ184" s="31"/>
      <c r="AR184" s="34"/>
      <c r="AS184" s="34"/>
      <c r="AT184" s="34"/>
      <c r="AU184" s="34"/>
    </row>
    <row r="185" spans="1:47" x14ac:dyDescent="0.25">
      <c r="B185" s="62"/>
      <c r="C185" s="63"/>
      <c r="D185" s="64"/>
      <c r="E185" s="62" t="s">
        <v>506</v>
      </c>
      <c r="F185" s="63"/>
      <c r="G185" s="64"/>
      <c r="H185" s="42"/>
      <c r="I185" s="42"/>
      <c r="J185" s="42" t="s">
        <v>3</v>
      </c>
      <c r="K185" s="40" t="s">
        <v>3</v>
      </c>
      <c r="L185" s="40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30" t="s">
        <v>506</v>
      </c>
      <c r="Z185" s="29"/>
      <c r="AA185" s="29"/>
      <c r="AB185" s="30"/>
      <c r="AC185" s="30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31"/>
      <c r="AO185" s="31"/>
      <c r="AP185" s="31" t="s">
        <v>3</v>
      </c>
      <c r="AQ185" s="31"/>
      <c r="AR185" s="34"/>
      <c r="AS185" s="34"/>
      <c r="AT185" s="34"/>
      <c r="AU185" s="34"/>
    </row>
    <row r="186" spans="1:47" ht="25.5" x14ac:dyDescent="0.25">
      <c r="A186" s="24" t="s">
        <v>510</v>
      </c>
      <c r="B186" s="65" t="s">
        <v>508</v>
      </c>
      <c r="C186" s="66"/>
      <c r="D186" s="67"/>
      <c r="E186" s="65" t="s">
        <v>509</v>
      </c>
      <c r="F186" s="66"/>
      <c r="G186" s="67"/>
      <c r="H186" s="25" t="s">
        <v>28</v>
      </c>
      <c r="I186" s="33">
        <v>169.5</v>
      </c>
      <c r="J186" s="27">
        <v>6026.4954833853653</v>
      </c>
      <c r="K186" s="27">
        <v>1021490.99</v>
      </c>
      <c r="L186" s="28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30"/>
      <c r="Z186" s="29" t="s">
        <v>508</v>
      </c>
      <c r="AA186" s="29" t="s">
        <v>509</v>
      </c>
      <c r="AB186" s="30"/>
      <c r="AC186" s="30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31"/>
      <c r="AO186" s="31">
        <v>1021490.99</v>
      </c>
      <c r="AP186" s="31"/>
      <c r="AQ186" s="31"/>
      <c r="AR186" s="34"/>
      <c r="AS186" s="34"/>
      <c r="AT186" s="34"/>
      <c r="AU186" s="34"/>
    </row>
    <row r="187" spans="1:47" ht="25.5" x14ac:dyDescent="0.25">
      <c r="A187" s="24" t="s">
        <v>513</v>
      </c>
      <c r="B187" s="65" t="s">
        <v>511</v>
      </c>
      <c r="C187" s="66"/>
      <c r="D187" s="67"/>
      <c r="E187" s="65" t="s">
        <v>512</v>
      </c>
      <c r="F187" s="66"/>
      <c r="G187" s="67"/>
      <c r="H187" s="25" t="s">
        <v>28</v>
      </c>
      <c r="I187" s="26">
        <v>77</v>
      </c>
      <c r="J187" s="27">
        <v>9381.1418072022061</v>
      </c>
      <c r="K187" s="27">
        <v>722347.92</v>
      </c>
      <c r="L187" s="28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30"/>
      <c r="Z187" s="29" t="s">
        <v>511</v>
      </c>
      <c r="AA187" s="29" t="s">
        <v>512</v>
      </c>
      <c r="AB187" s="30"/>
      <c r="AC187" s="30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31"/>
      <c r="AO187" s="31">
        <v>722347.92</v>
      </c>
      <c r="AP187" s="31"/>
      <c r="AQ187" s="31"/>
      <c r="AR187" s="34"/>
      <c r="AS187" s="34"/>
      <c r="AT187" s="34"/>
      <c r="AU187" s="34"/>
    </row>
    <row r="188" spans="1:47" ht="25.5" x14ac:dyDescent="0.25">
      <c r="A188" s="24" t="s">
        <v>516</v>
      </c>
      <c r="B188" s="65" t="s">
        <v>514</v>
      </c>
      <c r="C188" s="66"/>
      <c r="D188" s="67"/>
      <c r="E188" s="65" t="s">
        <v>515</v>
      </c>
      <c r="F188" s="66"/>
      <c r="G188" s="67"/>
      <c r="H188" s="25" t="s">
        <v>28</v>
      </c>
      <c r="I188" s="26">
        <v>132</v>
      </c>
      <c r="J188" s="27">
        <v>7026.1446731953019</v>
      </c>
      <c r="K188" s="27">
        <v>927451.1</v>
      </c>
      <c r="L188" s="28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30"/>
      <c r="Z188" s="29" t="s">
        <v>514</v>
      </c>
      <c r="AA188" s="29" t="s">
        <v>515</v>
      </c>
      <c r="AB188" s="30"/>
      <c r="AC188" s="30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31"/>
      <c r="AO188" s="31">
        <v>927451.1</v>
      </c>
      <c r="AP188" s="31"/>
      <c r="AQ188" s="31"/>
      <c r="AR188" s="34"/>
      <c r="AS188" s="34"/>
      <c r="AT188" s="34"/>
      <c r="AU188" s="34"/>
    </row>
    <row r="189" spans="1:47" ht="25.5" x14ac:dyDescent="0.25">
      <c r="A189" s="24" t="s">
        <v>519</v>
      </c>
      <c r="B189" s="65" t="s">
        <v>517</v>
      </c>
      <c r="C189" s="66"/>
      <c r="D189" s="67"/>
      <c r="E189" s="65" t="s">
        <v>518</v>
      </c>
      <c r="F189" s="66"/>
      <c r="G189" s="67"/>
      <c r="H189" s="25" t="s">
        <v>28</v>
      </c>
      <c r="I189" s="33">
        <v>178.5</v>
      </c>
      <c r="J189" s="27">
        <v>1051.030330497066</v>
      </c>
      <c r="K189" s="27">
        <v>187608.92</v>
      </c>
      <c r="L189" s="28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30"/>
      <c r="Z189" s="29" t="s">
        <v>517</v>
      </c>
      <c r="AA189" s="29" t="s">
        <v>518</v>
      </c>
      <c r="AB189" s="30"/>
      <c r="AC189" s="30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31"/>
      <c r="AO189" s="31">
        <v>187608.92</v>
      </c>
      <c r="AP189" s="31"/>
      <c r="AQ189" s="31"/>
      <c r="AR189" s="34"/>
      <c r="AS189" s="34"/>
      <c r="AT189" s="34"/>
      <c r="AU189" s="34"/>
    </row>
    <row r="190" spans="1:47" ht="25.5" x14ac:dyDescent="0.25">
      <c r="A190" s="24" t="s">
        <v>522</v>
      </c>
      <c r="B190" s="65" t="s">
        <v>520</v>
      </c>
      <c r="C190" s="66"/>
      <c r="D190" s="67"/>
      <c r="E190" s="65" t="s">
        <v>521</v>
      </c>
      <c r="F190" s="66"/>
      <c r="G190" s="67"/>
      <c r="H190" s="25" t="s">
        <v>28</v>
      </c>
      <c r="I190" s="26">
        <v>144</v>
      </c>
      <c r="J190" s="27">
        <v>1567.4779430376961</v>
      </c>
      <c r="K190" s="27">
        <v>225716.82</v>
      </c>
      <c r="L190" s="28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30"/>
      <c r="Z190" s="29" t="s">
        <v>520</v>
      </c>
      <c r="AA190" s="29" t="s">
        <v>521</v>
      </c>
      <c r="AB190" s="30"/>
      <c r="AC190" s="30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31"/>
      <c r="AO190" s="31">
        <v>225716.82</v>
      </c>
      <c r="AP190" s="31"/>
      <c r="AQ190" s="31"/>
      <c r="AR190" s="34"/>
      <c r="AS190" s="34"/>
      <c r="AT190" s="34"/>
      <c r="AU190" s="34"/>
    </row>
    <row r="191" spans="1:47" x14ac:dyDescent="0.25">
      <c r="A191" s="24" t="s">
        <v>525</v>
      </c>
      <c r="B191" s="65" t="s">
        <v>523</v>
      </c>
      <c r="C191" s="66"/>
      <c r="D191" s="67"/>
      <c r="E191" s="65" t="s">
        <v>524</v>
      </c>
      <c r="F191" s="66"/>
      <c r="G191" s="67"/>
      <c r="H191" s="25" t="s">
        <v>28</v>
      </c>
      <c r="I191" s="26">
        <v>688</v>
      </c>
      <c r="J191" s="27">
        <v>73.535216255424004</v>
      </c>
      <c r="K191" s="27">
        <v>50592.23</v>
      </c>
      <c r="L191" s="28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30"/>
      <c r="Z191" s="29" t="s">
        <v>523</v>
      </c>
      <c r="AA191" s="29" t="s">
        <v>524</v>
      </c>
      <c r="AB191" s="30"/>
      <c r="AC191" s="30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31"/>
      <c r="AO191" s="31">
        <v>50592.23</v>
      </c>
      <c r="AP191" s="31"/>
      <c r="AQ191" s="31"/>
      <c r="AR191" s="34"/>
      <c r="AS191" s="34"/>
      <c r="AT191" s="34"/>
      <c r="AU191" s="34"/>
    </row>
    <row r="192" spans="1:47" x14ac:dyDescent="0.25">
      <c r="A192" s="24" t="s">
        <v>528</v>
      </c>
      <c r="B192" s="65" t="s">
        <v>526</v>
      </c>
      <c r="C192" s="66"/>
      <c r="D192" s="67"/>
      <c r="E192" s="65" t="s">
        <v>527</v>
      </c>
      <c r="F192" s="66"/>
      <c r="G192" s="67"/>
      <c r="H192" s="25" t="s">
        <v>28</v>
      </c>
      <c r="I192" s="26">
        <v>13</v>
      </c>
      <c r="J192" s="27">
        <v>1282.2305416702679</v>
      </c>
      <c r="K192" s="27">
        <v>16669</v>
      </c>
      <c r="L192" s="28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30"/>
      <c r="Z192" s="29" t="s">
        <v>526</v>
      </c>
      <c r="AA192" s="29" t="s">
        <v>527</v>
      </c>
      <c r="AB192" s="30"/>
      <c r="AC192" s="30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31"/>
      <c r="AO192" s="31">
        <v>16669</v>
      </c>
      <c r="AP192" s="31"/>
      <c r="AQ192" s="31"/>
      <c r="AR192" s="34"/>
      <c r="AS192" s="34"/>
      <c r="AT192" s="34"/>
      <c r="AU192" s="34"/>
    </row>
    <row r="193" spans="1:47" x14ac:dyDescent="0.25">
      <c r="A193" s="24" t="s">
        <v>531</v>
      </c>
      <c r="B193" s="65" t="s">
        <v>529</v>
      </c>
      <c r="C193" s="66"/>
      <c r="D193" s="67"/>
      <c r="E193" s="65" t="s">
        <v>530</v>
      </c>
      <c r="F193" s="66"/>
      <c r="G193" s="67"/>
      <c r="H193" s="25" t="s">
        <v>16</v>
      </c>
      <c r="I193" s="26">
        <v>377</v>
      </c>
      <c r="J193" s="27">
        <v>7191.2606796086584</v>
      </c>
      <c r="K193" s="27">
        <v>2711105.28</v>
      </c>
      <c r="L193" s="28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30"/>
      <c r="Z193" s="29" t="s">
        <v>529</v>
      </c>
      <c r="AA193" s="29" t="s">
        <v>530</v>
      </c>
      <c r="AB193" s="30"/>
      <c r="AC193" s="30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31"/>
      <c r="AO193" s="31"/>
      <c r="AP193" s="31">
        <v>2711105.28</v>
      </c>
      <c r="AQ193" s="31"/>
      <c r="AR193" s="34"/>
      <c r="AS193" s="34"/>
      <c r="AT193" s="34"/>
      <c r="AU193" s="34"/>
    </row>
    <row r="194" spans="1:47" ht="25.5" x14ac:dyDescent="0.25">
      <c r="A194" s="24" t="s">
        <v>534</v>
      </c>
      <c r="B194" s="65" t="s">
        <v>532</v>
      </c>
      <c r="C194" s="66"/>
      <c r="D194" s="67"/>
      <c r="E194" s="65" t="s">
        <v>533</v>
      </c>
      <c r="F194" s="66"/>
      <c r="G194" s="67"/>
      <c r="H194" s="25" t="s">
        <v>16</v>
      </c>
      <c r="I194" s="26">
        <v>306</v>
      </c>
      <c r="J194" s="27">
        <v>3093.323732391822</v>
      </c>
      <c r="K194" s="27">
        <v>946557.06</v>
      </c>
      <c r="L194" s="28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30"/>
      <c r="Z194" s="29" t="s">
        <v>532</v>
      </c>
      <c r="AA194" s="29" t="s">
        <v>533</v>
      </c>
      <c r="AB194" s="30"/>
      <c r="AC194" s="30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31"/>
      <c r="AO194" s="31"/>
      <c r="AP194" s="31">
        <v>946557.06</v>
      </c>
      <c r="AQ194" s="31"/>
      <c r="AR194" s="34"/>
      <c r="AS194" s="34"/>
      <c r="AT194" s="34"/>
      <c r="AU194" s="34"/>
    </row>
    <row r="195" spans="1:47" x14ac:dyDescent="0.25">
      <c r="A195" s="24" t="s">
        <v>537</v>
      </c>
      <c r="B195" s="65" t="s">
        <v>535</v>
      </c>
      <c r="C195" s="66"/>
      <c r="D195" s="67"/>
      <c r="E195" s="65" t="s">
        <v>536</v>
      </c>
      <c r="F195" s="66"/>
      <c r="G195" s="67"/>
      <c r="H195" s="25" t="s">
        <v>16</v>
      </c>
      <c r="I195" s="26">
        <v>8</v>
      </c>
      <c r="J195" s="27">
        <v>5680.5258201100496</v>
      </c>
      <c r="K195" s="27">
        <v>45444.21</v>
      </c>
      <c r="L195" s="28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30"/>
      <c r="Z195" s="29" t="s">
        <v>535</v>
      </c>
      <c r="AA195" s="29" t="s">
        <v>536</v>
      </c>
      <c r="AB195" s="30"/>
      <c r="AC195" s="30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31"/>
      <c r="AO195" s="31"/>
      <c r="AP195" s="31">
        <v>45444.21</v>
      </c>
      <c r="AQ195" s="31"/>
      <c r="AR195" s="34"/>
      <c r="AS195" s="34"/>
      <c r="AT195" s="34"/>
      <c r="AU195" s="34"/>
    </row>
    <row r="196" spans="1:47" x14ac:dyDescent="0.25">
      <c r="A196" s="24" t="s">
        <v>540</v>
      </c>
      <c r="B196" s="65" t="s">
        <v>538</v>
      </c>
      <c r="C196" s="66"/>
      <c r="D196" s="67"/>
      <c r="E196" s="65" t="s">
        <v>539</v>
      </c>
      <c r="F196" s="66"/>
      <c r="G196" s="67"/>
      <c r="H196" s="25" t="s">
        <v>16</v>
      </c>
      <c r="I196" s="26">
        <v>377</v>
      </c>
      <c r="J196" s="27">
        <v>4216.2876598508701</v>
      </c>
      <c r="K196" s="27">
        <v>1589540.45</v>
      </c>
      <c r="L196" s="28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30"/>
      <c r="Z196" s="29" t="s">
        <v>538</v>
      </c>
      <c r="AA196" s="29" t="s">
        <v>539</v>
      </c>
      <c r="AB196" s="30"/>
      <c r="AC196" s="30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31"/>
      <c r="AO196" s="31"/>
      <c r="AP196" s="31">
        <v>1589540.45</v>
      </c>
      <c r="AQ196" s="31"/>
      <c r="AR196" s="34"/>
      <c r="AS196" s="34"/>
      <c r="AT196" s="34"/>
      <c r="AU196" s="34"/>
    </row>
    <row r="197" spans="1:47" x14ac:dyDescent="0.25">
      <c r="A197" s="24" t="s">
        <v>543</v>
      </c>
      <c r="B197" s="65" t="s">
        <v>541</v>
      </c>
      <c r="C197" s="66"/>
      <c r="D197" s="67"/>
      <c r="E197" s="65" t="s">
        <v>542</v>
      </c>
      <c r="F197" s="66"/>
      <c r="G197" s="67"/>
      <c r="H197" s="25" t="s">
        <v>16</v>
      </c>
      <c r="I197" s="26">
        <v>29</v>
      </c>
      <c r="J197" s="27">
        <v>17128.691622769104</v>
      </c>
      <c r="K197" s="27">
        <v>496732.06</v>
      </c>
      <c r="L197" s="28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30"/>
      <c r="Z197" s="29" t="s">
        <v>541</v>
      </c>
      <c r="AA197" s="29" t="s">
        <v>542</v>
      </c>
      <c r="AB197" s="30"/>
      <c r="AC197" s="30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31"/>
      <c r="AO197" s="31"/>
      <c r="AP197" s="31">
        <v>496732.06</v>
      </c>
      <c r="AQ197" s="31"/>
      <c r="AR197" s="34"/>
      <c r="AS197" s="34"/>
      <c r="AT197" s="34"/>
      <c r="AU197" s="34"/>
    </row>
    <row r="198" spans="1:47" ht="25.5" x14ac:dyDescent="0.25">
      <c r="A198" s="24" t="s">
        <v>546</v>
      </c>
      <c r="B198" s="65" t="s">
        <v>544</v>
      </c>
      <c r="C198" s="66"/>
      <c r="D198" s="67"/>
      <c r="E198" s="65" t="s">
        <v>545</v>
      </c>
      <c r="F198" s="66"/>
      <c r="G198" s="67"/>
      <c r="H198" s="25" t="s">
        <v>28</v>
      </c>
      <c r="I198" s="26">
        <v>5454</v>
      </c>
      <c r="J198" s="27">
        <v>481.23188397675</v>
      </c>
      <c r="K198" s="27">
        <v>2624638.7000000002</v>
      </c>
      <c r="L198" s="28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30"/>
      <c r="Z198" s="29" t="s">
        <v>544</v>
      </c>
      <c r="AA198" s="29" t="s">
        <v>545</v>
      </c>
      <c r="AB198" s="30"/>
      <c r="AC198" s="30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31"/>
      <c r="AO198" s="31">
        <v>2624638.7000000002</v>
      </c>
      <c r="AP198" s="31"/>
      <c r="AQ198" s="31"/>
      <c r="AR198" s="34"/>
      <c r="AS198" s="34"/>
      <c r="AT198" s="34"/>
      <c r="AU198" s="34"/>
    </row>
    <row r="199" spans="1:47" x14ac:dyDescent="0.25">
      <c r="A199" s="24" t="s">
        <v>549</v>
      </c>
      <c r="B199" s="65" t="s">
        <v>547</v>
      </c>
      <c r="C199" s="66"/>
      <c r="D199" s="67"/>
      <c r="E199" s="65" t="s">
        <v>548</v>
      </c>
      <c r="F199" s="66"/>
      <c r="G199" s="67"/>
      <c r="H199" s="25" t="s">
        <v>28</v>
      </c>
      <c r="I199" s="26">
        <v>4791</v>
      </c>
      <c r="J199" s="27">
        <v>2660.3791779204603</v>
      </c>
      <c r="K199" s="27">
        <v>12745876.640000001</v>
      </c>
      <c r="L199" s="28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30"/>
      <c r="Z199" s="29" t="s">
        <v>547</v>
      </c>
      <c r="AA199" s="29" t="s">
        <v>548</v>
      </c>
      <c r="AB199" s="30"/>
      <c r="AC199" s="30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31"/>
      <c r="AO199" s="31">
        <v>12745876.640000001</v>
      </c>
      <c r="AP199" s="31"/>
      <c r="AQ199" s="31"/>
      <c r="AR199" s="34"/>
      <c r="AS199" s="34"/>
      <c r="AT199" s="34"/>
      <c r="AU199" s="34"/>
    </row>
    <row r="200" spans="1:47" ht="25.5" x14ac:dyDescent="0.25">
      <c r="A200" s="24" t="s">
        <v>552</v>
      </c>
      <c r="B200" s="65" t="s">
        <v>550</v>
      </c>
      <c r="C200" s="66"/>
      <c r="D200" s="67"/>
      <c r="E200" s="65" t="s">
        <v>551</v>
      </c>
      <c r="F200" s="66"/>
      <c r="G200" s="67"/>
      <c r="H200" s="25" t="s">
        <v>1316</v>
      </c>
      <c r="I200" s="26">
        <v>189</v>
      </c>
      <c r="J200" s="27">
        <v>722.57899999039205</v>
      </c>
      <c r="K200" s="27">
        <v>136567.43</v>
      </c>
      <c r="L200" s="28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30"/>
      <c r="Z200" s="29" t="s">
        <v>550</v>
      </c>
      <c r="AA200" s="29" t="s">
        <v>551</v>
      </c>
      <c r="AB200" s="30"/>
      <c r="AC200" s="30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31"/>
      <c r="AO200" s="31">
        <v>136567.43</v>
      </c>
      <c r="AP200" s="31"/>
      <c r="AQ200" s="31"/>
      <c r="AR200" s="34"/>
      <c r="AS200" s="34"/>
      <c r="AT200" s="34"/>
      <c r="AU200" s="34"/>
    </row>
    <row r="201" spans="1:47" x14ac:dyDescent="0.25">
      <c r="A201" s="24" t="s">
        <v>555</v>
      </c>
      <c r="B201" s="65" t="s">
        <v>553</v>
      </c>
      <c r="C201" s="66"/>
      <c r="D201" s="67"/>
      <c r="E201" s="65" t="s">
        <v>554</v>
      </c>
      <c r="F201" s="66"/>
      <c r="G201" s="67"/>
      <c r="H201" s="25" t="s">
        <v>24</v>
      </c>
      <c r="I201" s="26">
        <v>1</v>
      </c>
      <c r="J201" s="27">
        <v>38431.829844841144</v>
      </c>
      <c r="K201" s="27">
        <v>38431.83</v>
      </c>
      <c r="L201" s="28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30"/>
      <c r="Z201" s="29" t="s">
        <v>553</v>
      </c>
      <c r="AA201" s="29" t="s">
        <v>554</v>
      </c>
      <c r="AB201" s="30"/>
      <c r="AC201" s="30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31"/>
      <c r="AO201" s="31"/>
      <c r="AP201" s="31">
        <v>38431.83</v>
      </c>
      <c r="AQ201" s="31"/>
      <c r="AR201" s="34"/>
      <c r="AS201" s="34"/>
      <c r="AT201" s="34"/>
      <c r="AU201" s="34"/>
    </row>
    <row r="202" spans="1:47" x14ac:dyDescent="0.25">
      <c r="A202" s="24" t="s">
        <v>558</v>
      </c>
      <c r="B202" s="65" t="s">
        <v>556</v>
      </c>
      <c r="C202" s="66"/>
      <c r="D202" s="67"/>
      <c r="E202" s="65" t="s">
        <v>557</v>
      </c>
      <c r="F202" s="66"/>
      <c r="G202" s="67"/>
      <c r="H202" s="25" t="s">
        <v>24</v>
      </c>
      <c r="I202" s="26">
        <v>1</v>
      </c>
      <c r="J202" s="27">
        <v>2103833.3252697568</v>
      </c>
      <c r="K202" s="27">
        <v>2103833.33</v>
      </c>
      <c r="L202" s="28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30"/>
      <c r="Z202" s="29" t="s">
        <v>556</v>
      </c>
      <c r="AA202" s="29" t="s">
        <v>557</v>
      </c>
      <c r="AB202" s="30"/>
      <c r="AC202" s="30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31"/>
      <c r="AO202" s="31"/>
      <c r="AP202" s="31">
        <v>2103833.33</v>
      </c>
      <c r="AQ202" s="31"/>
      <c r="AR202" s="34"/>
      <c r="AS202" s="34"/>
      <c r="AT202" s="34"/>
      <c r="AU202" s="34"/>
    </row>
    <row r="203" spans="1:47" x14ac:dyDescent="0.25">
      <c r="A203" s="24" t="s">
        <v>561</v>
      </c>
      <c r="B203" s="65" t="s">
        <v>559</v>
      </c>
      <c r="C203" s="66"/>
      <c r="D203" s="67"/>
      <c r="E203" s="65" t="s">
        <v>560</v>
      </c>
      <c r="F203" s="66"/>
      <c r="G203" s="67"/>
      <c r="H203" s="25" t="s">
        <v>24</v>
      </c>
      <c r="I203" s="26">
        <v>1</v>
      </c>
      <c r="J203" s="27">
        <v>62981.68912542225</v>
      </c>
      <c r="K203" s="27">
        <v>62981.69</v>
      </c>
      <c r="L203" s="28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30"/>
      <c r="Z203" s="29" t="s">
        <v>559</v>
      </c>
      <c r="AA203" s="29" t="s">
        <v>560</v>
      </c>
      <c r="AB203" s="30"/>
      <c r="AC203" s="30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31"/>
      <c r="AO203" s="31"/>
      <c r="AP203" s="31">
        <v>62981.69</v>
      </c>
      <c r="AQ203" s="31"/>
      <c r="AR203" s="34"/>
      <c r="AS203" s="34"/>
      <c r="AT203" s="34"/>
      <c r="AU203" s="34"/>
    </row>
    <row r="204" spans="1:47" x14ac:dyDescent="0.25">
      <c r="A204" s="24" t="s">
        <v>564</v>
      </c>
      <c r="B204" s="65" t="s">
        <v>562</v>
      </c>
      <c r="C204" s="66"/>
      <c r="D204" s="67"/>
      <c r="E204" s="65" t="s">
        <v>563</v>
      </c>
      <c r="F204" s="66"/>
      <c r="G204" s="67"/>
      <c r="H204" s="25" t="s">
        <v>24</v>
      </c>
      <c r="I204" s="26">
        <v>1</v>
      </c>
      <c r="J204" s="27">
        <v>1366209.4696806609</v>
      </c>
      <c r="K204" s="27">
        <v>1366209.47</v>
      </c>
      <c r="L204" s="28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30"/>
      <c r="Z204" s="29" t="s">
        <v>562</v>
      </c>
      <c r="AA204" s="29" t="s">
        <v>563</v>
      </c>
      <c r="AB204" s="30"/>
      <c r="AC204" s="30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31"/>
      <c r="AO204" s="31"/>
      <c r="AP204" s="31">
        <v>1366209.47</v>
      </c>
      <c r="AQ204" s="31"/>
      <c r="AR204" s="34"/>
      <c r="AS204" s="34"/>
      <c r="AT204" s="34"/>
      <c r="AU204" s="34"/>
    </row>
    <row r="205" spans="1:47" x14ac:dyDescent="0.25">
      <c r="A205" s="24" t="s">
        <v>567</v>
      </c>
      <c r="B205" s="65" t="s">
        <v>565</v>
      </c>
      <c r="C205" s="66"/>
      <c r="D205" s="67"/>
      <c r="E205" s="65" t="s">
        <v>566</v>
      </c>
      <c r="F205" s="66"/>
      <c r="G205" s="67"/>
      <c r="H205" s="25" t="s">
        <v>24</v>
      </c>
      <c r="I205" s="26">
        <v>1</v>
      </c>
      <c r="J205" s="27">
        <v>51741.962633666859</v>
      </c>
      <c r="K205" s="27">
        <v>51741.96</v>
      </c>
      <c r="L205" s="28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30"/>
      <c r="Z205" s="29" t="s">
        <v>565</v>
      </c>
      <c r="AA205" s="29" t="s">
        <v>566</v>
      </c>
      <c r="AB205" s="30"/>
      <c r="AC205" s="30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31"/>
      <c r="AO205" s="31"/>
      <c r="AP205" s="31">
        <v>51741.96</v>
      </c>
      <c r="AQ205" s="31"/>
      <c r="AR205" s="34"/>
      <c r="AS205" s="34"/>
      <c r="AT205" s="34"/>
      <c r="AU205" s="34"/>
    </row>
    <row r="206" spans="1:47" x14ac:dyDescent="0.25">
      <c r="A206" s="24" t="s">
        <v>570</v>
      </c>
      <c r="B206" s="65" t="s">
        <v>568</v>
      </c>
      <c r="C206" s="66"/>
      <c r="D206" s="67"/>
      <c r="E206" s="65" t="s">
        <v>569</v>
      </c>
      <c r="F206" s="66"/>
      <c r="G206" s="67"/>
      <c r="H206" s="25" t="s">
        <v>24</v>
      </c>
      <c r="I206" s="26">
        <v>1</v>
      </c>
      <c r="J206" s="27">
        <v>2560289.6310729557</v>
      </c>
      <c r="K206" s="27">
        <v>2560289.63</v>
      </c>
      <c r="L206" s="28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30"/>
      <c r="Z206" s="29" t="s">
        <v>568</v>
      </c>
      <c r="AA206" s="29" t="s">
        <v>569</v>
      </c>
      <c r="AB206" s="30"/>
      <c r="AC206" s="30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31"/>
      <c r="AO206" s="31"/>
      <c r="AP206" s="31">
        <v>2560289.63</v>
      </c>
      <c r="AQ206" s="31"/>
      <c r="AR206" s="34"/>
      <c r="AS206" s="34"/>
      <c r="AT206" s="34"/>
      <c r="AU206" s="34"/>
    </row>
    <row r="207" spans="1:47" ht="25.5" x14ac:dyDescent="0.25">
      <c r="A207" s="24" t="s">
        <v>573</v>
      </c>
      <c r="B207" s="65" t="s">
        <v>571</v>
      </c>
      <c r="C207" s="66"/>
      <c r="D207" s="67"/>
      <c r="E207" s="65" t="s">
        <v>572</v>
      </c>
      <c r="F207" s="66"/>
      <c r="G207" s="67"/>
      <c r="H207" s="25" t="s">
        <v>28</v>
      </c>
      <c r="I207" s="26">
        <v>112</v>
      </c>
      <c r="J207" s="27">
        <v>2309.9727307639318</v>
      </c>
      <c r="K207" s="27">
        <v>258716.95</v>
      </c>
      <c r="L207" s="28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30"/>
      <c r="Z207" s="29" t="s">
        <v>571</v>
      </c>
      <c r="AA207" s="29" t="s">
        <v>572</v>
      </c>
      <c r="AB207" s="30"/>
      <c r="AC207" s="30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31"/>
      <c r="AO207" s="31">
        <v>258716.95</v>
      </c>
      <c r="AP207" s="31"/>
      <c r="AQ207" s="31"/>
      <c r="AR207" s="34"/>
      <c r="AS207" s="34"/>
      <c r="AT207" s="34"/>
      <c r="AU207" s="34"/>
    </row>
    <row r="208" spans="1:47" x14ac:dyDescent="0.25">
      <c r="A208" s="24" t="s">
        <v>576</v>
      </c>
      <c r="B208" s="65" t="s">
        <v>574</v>
      </c>
      <c r="C208" s="66"/>
      <c r="D208" s="67"/>
      <c r="E208" s="65" t="s">
        <v>575</v>
      </c>
      <c r="F208" s="66"/>
      <c r="G208" s="67"/>
      <c r="H208" s="25" t="s">
        <v>28</v>
      </c>
      <c r="I208" s="26">
        <v>112</v>
      </c>
      <c r="J208" s="27">
        <v>96.156845282051989</v>
      </c>
      <c r="K208" s="27">
        <v>10769.57</v>
      </c>
      <c r="L208" s="28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30"/>
      <c r="Z208" s="29" t="s">
        <v>574</v>
      </c>
      <c r="AA208" s="29" t="s">
        <v>575</v>
      </c>
      <c r="AB208" s="30"/>
      <c r="AC208" s="30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31"/>
      <c r="AO208" s="31">
        <v>10769.57</v>
      </c>
      <c r="AP208" s="31"/>
      <c r="AQ208" s="31"/>
      <c r="AR208" s="34"/>
      <c r="AS208" s="34"/>
      <c r="AT208" s="34"/>
      <c r="AU208" s="34"/>
    </row>
    <row r="209" spans="1:47" x14ac:dyDescent="0.25">
      <c r="A209" s="24" t="s">
        <v>579</v>
      </c>
      <c r="B209" s="65" t="s">
        <v>577</v>
      </c>
      <c r="C209" s="66"/>
      <c r="D209" s="67"/>
      <c r="E209" s="65" t="s">
        <v>578</v>
      </c>
      <c r="F209" s="66"/>
      <c r="G209" s="67"/>
      <c r="H209" s="25" t="s">
        <v>28</v>
      </c>
      <c r="I209" s="26">
        <v>90</v>
      </c>
      <c r="J209" s="27">
        <v>530.464268344728</v>
      </c>
      <c r="K209" s="27">
        <v>47741.78</v>
      </c>
      <c r="L209" s="28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30"/>
      <c r="Z209" s="29" t="s">
        <v>577</v>
      </c>
      <c r="AA209" s="29" t="s">
        <v>578</v>
      </c>
      <c r="AB209" s="30"/>
      <c r="AC209" s="30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31"/>
      <c r="AO209" s="31">
        <v>47741.78</v>
      </c>
      <c r="AP209" s="31"/>
      <c r="AQ209" s="31"/>
      <c r="AR209" s="34"/>
      <c r="AS209" s="34"/>
      <c r="AT209" s="34"/>
      <c r="AU209" s="34"/>
    </row>
    <row r="210" spans="1:47" x14ac:dyDescent="0.25">
      <c r="A210" s="24" t="s">
        <v>584</v>
      </c>
      <c r="B210" s="65" t="s">
        <v>580</v>
      </c>
      <c r="C210" s="66"/>
      <c r="D210" s="67"/>
      <c r="E210" s="65" t="s">
        <v>581</v>
      </c>
      <c r="F210" s="66"/>
      <c r="G210" s="67"/>
      <c r="H210" s="25" t="s">
        <v>16</v>
      </c>
      <c r="I210" s="26">
        <v>3</v>
      </c>
      <c r="J210" s="27">
        <v>68524.863656187241</v>
      </c>
      <c r="K210" s="27">
        <v>205574.59</v>
      </c>
      <c r="L210" s="28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30"/>
      <c r="Z210" s="29" t="s">
        <v>580</v>
      </c>
      <c r="AA210" s="29" t="s">
        <v>581</v>
      </c>
      <c r="AB210" s="30"/>
      <c r="AC210" s="30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31"/>
      <c r="AO210" s="31"/>
      <c r="AP210" s="31">
        <v>205574.59</v>
      </c>
      <c r="AQ210" s="31"/>
      <c r="AR210" s="34"/>
      <c r="AS210" s="34"/>
      <c r="AT210" s="34"/>
      <c r="AU210" s="34"/>
    </row>
    <row r="211" spans="1:47" x14ac:dyDescent="0.25">
      <c r="A211" s="36"/>
      <c r="B211" s="68" t="s">
        <v>582</v>
      </c>
      <c r="C211" s="69"/>
      <c r="D211" s="69"/>
      <c r="E211" s="69"/>
      <c r="F211" s="69"/>
      <c r="G211" s="69"/>
      <c r="H211" s="69"/>
      <c r="I211" s="69"/>
      <c r="J211" s="70"/>
      <c r="K211" s="37">
        <f>SUM(K186:K210)</f>
        <v>31154629.609999999</v>
      </c>
      <c r="L211" s="31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30"/>
      <c r="Z211" s="29"/>
      <c r="AA211" s="29"/>
      <c r="AB211" s="30" t="s">
        <v>582</v>
      </c>
      <c r="AC211" s="30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31"/>
      <c r="AO211" s="37">
        <f>SUM(AO186:AO210)</f>
        <v>18976188.050000001</v>
      </c>
      <c r="AP211" s="37">
        <f>SUM(AP186:AP210)</f>
        <v>12178441.560000002</v>
      </c>
      <c r="AQ211" s="38"/>
      <c r="AR211" s="34"/>
      <c r="AS211" s="34"/>
      <c r="AT211" s="34"/>
      <c r="AU211" s="34"/>
    </row>
    <row r="212" spans="1:47" x14ac:dyDescent="0.25">
      <c r="B212" s="62"/>
      <c r="C212" s="63"/>
      <c r="D212" s="64"/>
      <c r="E212" s="62" t="s">
        <v>583</v>
      </c>
      <c r="F212" s="63"/>
      <c r="G212" s="64"/>
      <c r="H212" s="42"/>
      <c r="I212" s="42"/>
      <c r="J212" s="42" t="s">
        <v>3</v>
      </c>
      <c r="K212" s="40" t="s">
        <v>3</v>
      </c>
      <c r="L212" s="40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30" t="s">
        <v>583</v>
      </c>
      <c r="Z212" s="29"/>
      <c r="AA212" s="29"/>
      <c r="AB212" s="30"/>
      <c r="AC212" s="30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31"/>
      <c r="AO212" s="31"/>
      <c r="AP212" s="31"/>
      <c r="AQ212" s="31"/>
      <c r="AR212" s="34"/>
      <c r="AS212" s="34"/>
      <c r="AT212" s="34"/>
      <c r="AU212" s="34"/>
    </row>
    <row r="213" spans="1:47" ht="25.5" x14ac:dyDescent="0.25">
      <c r="A213" s="24" t="s">
        <v>587</v>
      </c>
      <c r="B213" s="65" t="s">
        <v>585</v>
      </c>
      <c r="C213" s="66"/>
      <c r="D213" s="67"/>
      <c r="E213" s="65" t="s">
        <v>586</v>
      </c>
      <c r="F213" s="66"/>
      <c r="G213" s="67"/>
      <c r="H213" s="25" t="s">
        <v>24</v>
      </c>
      <c r="I213" s="26">
        <v>1</v>
      </c>
      <c r="J213" s="27">
        <v>1128809.0022526537</v>
      </c>
      <c r="K213" s="27">
        <v>1128809</v>
      </c>
      <c r="L213" s="28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30"/>
      <c r="Z213" s="29" t="s">
        <v>585</v>
      </c>
      <c r="AA213" s="29" t="s">
        <v>586</v>
      </c>
      <c r="AB213" s="30"/>
      <c r="AC213" s="30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31"/>
      <c r="AO213" s="31">
        <v>1128809</v>
      </c>
      <c r="AP213" s="31"/>
      <c r="AQ213" s="31"/>
      <c r="AR213" s="34"/>
      <c r="AS213" s="34"/>
      <c r="AT213" s="34"/>
      <c r="AU213" s="34"/>
    </row>
    <row r="214" spans="1:47" x14ac:dyDescent="0.25">
      <c r="A214" s="24" t="s">
        <v>590</v>
      </c>
      <c r="B214" s="65" t="s">
        <v>588</v>
      </c>
      <c r="C214" s="66"/>
      <c r="D214" s="67"/>
      <c r="E214" s="65" t="s">
        <v>589</v>
      </c>
      <c r="F214" s="66"/>
      <c r="G214" s="67"/>
      <c r="H214" s="25" t="s">
        <v>24</v>
      </c>
      <c r="I214" s="26">
        <v>1</v>
      </c>
      <c r="J214" s="27">
        <v>5550003.1689198557</v>
      </c>
      <c r="K214" s="27">
        <v>5550003.1699999999</v>
      </c>
      <c r="L214" s="28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30"/>
      <c r="Z214" s="29" t="s">
        <v>588</v>
      </c>
      <c r="AA214" s="29" t="s">
        <v>589</v>
      </c>
      <c r="AB214" s="30"/>
      <c r="AC214" s="30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31"/>
      <c r="AO214" s="31">
        <v>5550003.1699999999</v>
      </c>
      <c r="AP214" s="31"/>
      <c r="AQ214" s="31"/>
      <c r="AR214" s="34"/>
      <c r="AS214" s="34"/>
      <c r="AT214" s="34"/>
      <c r="AU214" s="34"/>
    </row>
    <row r="215" spans="1:47" ht="25.5" x14ac:dyDescent="0.25">
      <c r="A215" s="24" t="s">
        <v>593</v>
      </c>
      <c r="B215" s="65" t="s">
        <v>591</v>
      </c>
      <c r="C215" s="66"/>
      <c r="D215" s="67"/>
      <c r="E215" s="65" t="s">
        <v>592</v>
      </c>
      <c r="F215" s="66"/>
      <c r="G215" s="67"/>
      <c r="H215" s="25" t="s">
        <v>24</v>
      </c>
      <c r="I215" s="26">
        <v>1</v>
      </c>
      <c r="J215" s="27">
        <v>893586.68732399843</v>
      </c>
      <c r="K215" s="27">
        <v>893586.69</v>
      </c>
      <c r="L215" s="28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30"/>
      <c r="Z215" s="29" t="s">
        <v>591</v>
      </c>
      <c r="AA215" s="29" t="s">
        <v>592</v>
      </c>
      <c r="AB215" s="30"/>
      <c r="AC215" s="30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31"/>
      <c r="AO215" s="31">
        <v>893586.69</v>
      </c>
      <c r="AP215" s="31"/>
      <c r="AQ215" s="31"/>
      <c r="AR215" s="34"/>
      <c r="AS215" s="34"/>
      <c r="AT215" s="34"/>
      <c r="AU215" s="34"/>
    </row>
    <row r="216" spans="1:47" x14ac:dyDescent="0.25">
      <c r="A216" s="24" t="s">
        <v>598</v>
      </c>
      <c r="B216" s="65" t="s">
        <v>594</v>
      </c>
      <c r="C216" s="66"/>
      <c r="D216" s="67"/>
      <c r="E216" s="65" t="s">
        <v>595</v>
      </c>
      <c r="F216" s="66"/>
      <c r="G216" s="67"/>
      <c r="H216" s="25" t="s">
        <v>24</v>
      </c>
      <c r="I216" s="26">
        <v>1</v>
      </c>
      <c r="J216" s="27">
        <v>4788380.5702542569</v>
      </c>
      <c r="K216" s="27">
        <v>4788380.57</v>
      </c>
      <c r="L216" s="28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30"/>
      <c r="Z216" s="29" t="s">
        <v>594</v>
      </c>
      <c r="AA216" s="29" t="s">
        <v>595</v>
      </c>
      <c r="AB216" s="30"/>
      <c r="AC216" s="30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31"/>
      <c r="AO216" s="31">
        <v>4788380.57</v>
      </c>
      <c r="AP216" s="31"/>
      <c r="AQ216" s="31"/>
      <c r="AR216" s="34"/>
      <c r="AS216" s="34"/>
      <c r="AT216" s="34"/>
      <c r="AU216" s="34"/>
    </row>
    <row r="217" spans="1:47" x14ac:dyDescent="0.25">
      <c r="A217" s="36"/>
      <c r="B217" s="68" t="s">
        <v>596</v>
      </c>
      <c r="C217" s="69"/>
      <c r="D217" s="69"/>
      <c r="E217" s="69"/>
      <c r="F217" s="69"/>
      <c r="G217" s="69"/>
      <c r="H217" s="69"/>
      <c r="I217" s="69"/>
      <c r="J217" s="70"/>
      <c r="K217" s="37">
        <f>SUM(K213:K216)</f>
        <v>12360779.43</v>
      </c>
      <c r="L217" s="31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30"/>
      <c r="Z217" s="29"/>
      <c r="AA217" s="29"/>
      <c r="AB217" s="30" t="s">
        <v>596</v>
      </c>
      <c r="AC217" s="30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31"/>
      <c r="AO217" s="37">
        <f>SUM(AO213:AO216)</f>
        <v>12360779.43</v>
      </c>
      <c r="AP217" s="31"/>
      <c r="AQ217" s="37"/>
      <c r="AR217" s="34"/>
      <c r="AS217" s="34"/>
      <c r="AT217" s="34"/>
      <c r="AU217" s="34"/>
    </row>
    <row r="218" spans="1:47" x14ac:dyDescent="0.25">
      <c r="B218" s="62"/>
      <c r="C218" s="63"/>
      <c r="D218" s="64"/>
      <c r="E218" s="62" t="s">
        <v>597</v>
      </c>
      <c r="F218" s="63"/>
      <c r="G218" s="64"/>
      <c r="H218" s="42"/>
      <c r="I218" s="42"/>
      <c r="J218" s="42" t="s">
        <v>3</v>
      </c>
      <c r="K218" s="40" t="s">
        <v>3</v>
      </c>
      <c r="L218" s="40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30" t="s">
        <v>597</v>
      </c>
      <c r="Z218" s="29"/>
      <c r="AA218" s="29"/>
      <c r="AB218" s="30"/>
      <c r="AC218" s="30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31"/>
      <c r="AO218" s="31"/>
      <c r="AP218" s="31"/>
      <c r="AQ218" s="31"/>
      <c r="AR218" s="34"/>
      <c r="AS218" s="34"/>
      <c r="AT218" s="34"/>
      <c r="AU218" s="34"/>
    </row>
    <row r="219" spans="1:47" x14ac:dyDescent="0.25">
      <c r="A219" s="24" t="s">
        <v>601</v>
      </c>
      <c r="B219" s="65" t="s">
        <v>599</v>
      </c>
      <c r="C219" s="66"/>
      <c r="D219" s="67"/>
      <c r="E219" s="65" t="s">
        <v>600</v>
      </c>
      <c r="F219" s="66"/>
      <c r="G219" s="67"/>
      <c r="H219" s="25" t="s">
        <v>24</v>
      </c>
      <c r="I219" s="26">
        <v>1</v>
      </c>
      <c r="J219" s="27">
        <v>1301727.0931211212</v>
      </c>
      <c r="K219" s="27">
        <v>1301727.0900000001</v>
      </c>
      <c r="L219" s="28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30"/>
      <c r="Z219" s="29" t="s">
        <v>599</v>
      </c>
      <c r="AA219" s="29" t="s">
        <v>600</v>
      </c>
      <c r="AB219" s="30"/>
      <c r="AC219" s="30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31"/>
      <c r="AO219" s="31"/>
      <c r="AP219" s="31">
        <v>1301727.0900000001</v>
      </c>
      <c r="AQ219" s="31"/>
      <c r="AR219" s="34"/>
      <c r="AS219" s="34"/>
      <c r="AT219" s="34"/>
      <c r="AU219" s="34"/>
    </row>
    <row r="220" spans="1:47" x14ac:dyDescent="0.25">
      <c r="A220" s="24" t="s">
        <v>604</v>
      </c>
      <c r="B220" s="65" t="s">
        <v>602</v>
      </c>
      <c r="C220" s="66"/>
      <c r="D220" s="67"/>
      <c r="E220" s="65" t="s">
        <v>603</v>
      </c>
      <c r="F220" s="66"/>
      <c r="G220" s="67"/>
      <c r="H220" s="25" t="s">
        <v>24</v>
      </c>
      <c r="I220" s="26">
        <v>1</v>
      </c>
      <c r="J220" s="27">
        <v>503808.34932889207</v>
      </c>
      <c r="K220" s="27">
        <v>503808.35</v>
      </c>
      <c r="L220" s="28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30"/>
      <c r="Z220" s="29" t="s">
        <v>602</v>
      </c>
      <c r="AA220" s="29" t="s">
        <v>603</v>
      </c>
      <c r="AB220" s="30"/>
      <c r="AC220" s="30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31"/>
      <c r="AO220" s="31"/>
      <c r="AP220" s="31">
        <v>503808.35</v>
      </c>
      <c r="AQ220" s="31"/>
      <c r="AR220" s="34"/>
      <c r="AS220" s="34"/>
      <c r="AT220" s="34"/>
      <c r="AU220" s="34"/>
    </row>
    <row r="221" spans="1:47" x14ac:dyDescent="0.25">
      <c r="A221" s="24" t="s">
        <v>607</v>
      </c>
      <c r="B221" s="65" t="s">
        <v>605</v>
      </c>
      <c r="C221" s="66"/>
      <c r="D221" s="67"/>
      <c r="E221" s="65" t="s">
        <v>606</v>
      </c>
      <c r="F221" s="66"/>
      <c r="G221" s="67"/>
      <c r="H221" s="25" t="s">
        <v>24</v>
      </c>
      <c r="I221" s="26">
        <v>1</v>
      </c>
      <c r="J221" s="27">
        <v>724483.1960069976</v>
      </c>
      <c r="K221" s="27">
        <v>724483.2</v>
      </c>
      <c r="L221" s="28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30"/>
      <c r="Z221" s="29" t="s">
        <v>605</v>
      </c>
      <c r="AA221" s="29" t="s">
        <v>606</v>
      </c>
      <c r="AB221" s="30"/>
      <c r="AC221" s="30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31"/>
      <c r="AO221" s="31"/>
      <c r="AP221" s="31">
        <v>724483.2</v>
      </c>
      <c r="AQ221" s="31"/>
      <c r="AR221" s="34"/>
      <c r="AS221" s="34"/>
      <c r="AT221" s="34"/>
      <c r="AU221" s="34"/>
    </row>
    <row r="222" spans="1:47" x14ac:dyDescent="0.25">
      <c r="A222" s="24" t="s">
        <v>610</v>
      </c>
      <c r="B222" s="65" t="s">
        <v>608</v>
      </c>
      <c r="C222" s="66"/>
      <c r="D222" s="67"/>
      <c r="E222" s="65" t="s">
        <v>609</v>
      </c>
      <c r="F222" s="66"/>
      <c r="G222" s="67"/>
      <c r="H222" s="25" t="s">
        <v>24</v>
      </c>
      <c r="I222" s="26">
        <v>1</v>
      </c>
      <c r="J222" s="27">
        <v>111307.06952396189</v>
      </c>
      <c r="K222" s="27">
        <v>111307.07</v>
      </c>
      <c r="L222" s="28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30"/>
      <c r="Z222" s="29" t="s">
        <v>608</v>
      </c>
      <c r="AA222" s="29" t="s">
        <v>609</v>
      </c>
      <c r="AB222" s="30"/>
      <c r="AC222" s="30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31"/>
      <c r="AO222" s="31"/>
      <c r="AP222" s="31">
        <v>111307.07</v>
      </c>
      <c r="AQ222" s="31"/>
      <c r="AR222" s="34"/>
      <c r="AS222" s="34"/>
      <c r="AT222" s="34"/>
      <c r="AU222" s="34"/>
    </row>
    <row r="223" spans="1:47" x14ac:dyDescent="0.25">
      <c r="A223" s="24" t="s">
        <v>613</v>
      </c>
      <c r="B223" s="65" t="s">
        <v>611</v>
      </c>
      <c r="C223" s="66"/>
      <c r="D223" s="67"/>
      <c r="E223" s="65" t="s">
        <v>612</v>
      </c>
      <c r="F223" s="66"/>
      <c r="G223" s="67"/>
      <c r="H223" s="25" t="s">
        <v>24</v>
      </c>
      <c r="I223" s="26">
        <v>1</v>
      </c>
      <c r="J223" s="27">
        <v>50116.199675472169</v>
      </c>
      <c r="K223" s="27">
        <v>50116.2</v>
      </c>
      <c r="L223" s="28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30"/>
      <c r="Z223" s="29" t="s">
        <v>611</v>
      </c>
      <c r="AA223" s="29" t="s">
        <v>612</v>
      </c>
      <c r="AB223" s="30"/>
      <c r="AC223" s="30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31"/>
      <c r="AO223" s="31"/>
      <c r="AP223" s="31">
        <v>50116.2</v>
      </c>
      <c r="AQ223" s="31"/>
      <c r="AR223" s="34"/>
      <c r="AS223" s="34"/>
      <c r="AT223" s="34"/>
      <c r="AU223" s="34"/>
    </row>
    <row r="224" spans="1:47" x14ac:dyDescent="0.25">
      <c r="A224" s="24" t="s">
        <v>616</v>
      </c>
      <c r="B224" s="65" t="s">
        <v>614</v>
      </c>
      <c r="C224" s="66"/>
      <c r="D224" s="67"/>
      <c r="E224" s="65" t="s">
        <v>615</v>
      </c>
      <c r="F224" s="66"/>
      <c r="G224" s="67"/>
      <c r="H224" s="25" t="s">
        <v>24</v>
      </c>
      <c r="I224" s="26">
        <v>1</v>
      </c>
      <c r="J224" s="27">
        <v>151346.90524352697</v>
      </c>
      <c r="K224" s="27">
        <v>151346.91</v>
      </c>
      <c r="L224" s="28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30"/>
      <c r="Z224" s="29" t="s">
        <v>614</v>
      </c>
      <c r="AA224" s="29" t="s">
        <v>615</v>
      </c>
      <c r="AB224" s="30"/>
      <c r="AC224" s="30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31"/>
      <c r="AO224" s="31"/>
      <c r="AP224" s="31">
        <v>151346.91</v>
      </c>
      <c r="AQ224" s="31"/>
      <c r="AR224" s="34"/>
      <c r="AS224" s="34"/>
      <c r="AT224" s="34"/>
      <c r="AU224" s="34"/>
    </row>
    <row r="225" spans="1:47" x14ac:dyDescent="0.25">
      <c r="A225" s="24" t="s">
        <v>619</v>
      </c>
      <c r="B225" s="65" t="s">
        <v>617</v>
      </c>
      <c r="C225" s="66"/>
      <c r="D225" s="67"/>
      <c r="E225" s="65" t="s">
        <v>618</v>
      </c>
      <c r="F225" s="66"/>
      <c r="G225" s="67"/>
      <c r="H225" s="25" t="s">
        <v>24</v>
      </c>
      <c r="I225" s="26">
        <v>1</v>
      </c>
      <c r="J225" s="27">
        <v>63065.341402680344</v>
      </c>
      <c r="K225" s="27">
        <v>63065.34</v>
      </c>
      <c r="L225" s="28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30"/>
      <c r="Z225" s="29" t="s">
        <v>617</v>
      </c>
      <c r="AA225" s="29" t="s">
        <v>618</v>
      </c>
      <c r="AB225" s="30"/>
      <c r="AC225" s="30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31"/>
      <c r="AO225" s="31"/>
      <c r="AP225" s="31">
        <v>63065.34</v>
      </c>
      <c r="AQ225" s="31"/>
      <c r="AR225" s="34"/>
      <c r="AS225" s="34"/>
      <c r="AT225" s="34"/>
      <c r="AU225" s="34"/>
    </row>
    <row r="226" spans="1:47" x14ac:dyDescent="0.25">
      <c r="A226" s="24" t="s">
        <v>622</v>
      </c>
      <c r="B226" s="65" t="s">
        <v>620</v>
      </c>
      <c r="C226" s="66"/>
      <c r="D226" s="67"/>
      <c r="E226" s="65" t="s">
        <v>621</v>
      </c>
      <c r="F226" s="66"/>
      <c r="G226" s="67"/>
      <c r="H226" s="25" t="s">
        <v>24</v>
      </c>
      <c r="I226" s="26">
        <v>1</v>
      </c>
      <c r="J226" s="27">
        <v>93846.743227991086</v>
      </c>
      <c r="K226" s="27">
        <v>93846.74</v>
      </c>
      <c r="L226" s="28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30"/>
      <c r="Z226" s="29" t="s">
        <v>620</v>
      </c>
      <c r="AA226" s="29" t="s">
        <v>621</v>
      </c>
      <c r="AB226" s="30"/>
      <c r="AC226" s="30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31"/>
      <c r="AO226" s="31"/>
      <c r="AP226" s="31">
        <v>93846.74</v>
      </c>
      <c r="AQ226" s="31"/>
      <c r="AR226" s="34"/>
      <c r="AS226" s="34"/>
      <c r="AT226" s="34"/>
      <c r="AU226" s="34"/>
    </row>
    <row r="227" spans="1:47" x14ac:dyDescent="0.25">
      <c r="A227" s="24" t="s">
        <v>625</v>
      </c>
      <c r="B227" s="65" t="s">
        <v>623</v>
      </c>
      <c r="C227" s="66"/>
      <c r="D227" s="67"/>
      <c r="E227" s="65" t="s">
        <v>624</v>
      </c>
      <c r="F227" s="66"/>
      <c r="G227" s="67"/>
      <c r="H227" s="25" t="s">
        <v>24</v>
      </c>
      <c r="I227" s="26">
        <v>7</v>
      </c>
      <c r="J227" s="27">
        <v>151346.9251394188</v>
      </c>
      <c r="K227" s="27">
        <v>1059428.48</v>
      </c>
      <c r="L227" s="28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30"/>
      <c r="Z227" s="29" t="s">
        <v>623</v>
      </c>
      <c r="AA227" s="29" t="s">
        <v>624</v>
      </c>
      <c r="AB227" s="30"/>
      <c r="AC227" s="30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31"/>
      <c r="AO227" s="31"/>
      <c r="AP227" s="31">
        <v>1059428.48</v>
      </c>
      <c r="AQ227" s="31"/>
      <c r="AR227" s="34"/>
      <c r="AS227" s="34"/>
      <c r="AT227" s="34"/>
      <c r="AU227" s="34"/>
    </row>
    <row r="228" spans="1:47" x14ac:dyDescent="0.25">
      <c r="A228" s="24" t="s">
        <v>628</v>
      </c>
      <c r="B228" s="65" t="s">
        <v>626</v>
      </c>
      <c r="C228" s="66"/>
      <c r="D228" s="67"/>
      <c r="E228" s="65" t="s">
        <v>627</v>
      </c>
      <c r="F228" s="66"/>
      <c r="G228" s="67"/>
      <c r="H228" s="25" t="s">
        <v>24</v>
      </c>
      <c r="I228" s="26">
        <v>1</v>
      </c>
      <c r="J228" s="27">
        <v>172465.33995366524</v>
      </c>
      <c r="K228" s="27">
        <v>172465.34</v>
      </c>
      <c r="L228" s="28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30"/>
      <c r="Z228" s="29" t="s">
        <v>626</v>
      </c>
      <c r="AA228" s="29" t="s">
        <v>627</v>
      </c>
      <c r="AB228" s="30"/>
      <c r="AC228" s="30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31"/>
      <c r="AO228" s="31"/>
      <c r="AP228" s="31">
        <v>172465.34</v>
      </c>
      <c r="AQ228" s="31"/>
      <c r="AR228" s="34"/>
      <c r="AS228" s="34"/>
      <c r="AT228" s="34"/>
      <c r="AU228" s="34"/>
    </row>
    <row r="229" spans="1:47" x14ac:dyDescent="0.25">
      <c r="A229" s="24" t="s">
        <v>631</v>
      </c>
      <c r="B229" s="65" t="s">
        <v>629</v>
      </c>
      <c r="C229" s="66"/>
      <c r="D229" s="67"/>
      <c r="E229" s="65" t="s">
        <v>630</v>
      </c>
      <c r="F229" s="66"/>
      <c r="G229" s="67"/>
      <c r="H229" s="25" t="s">
        <v>24</v>
      </c>
      <c r="I229" s="26">
        <v>1</v>
      </c>
      <c r="J229" s="27">
        <v>140278.92009016901</v>
      </c>
      <c r="K229" s="27">
        <v>140278.92000000001</v>
      </c>
      <c r="L229" s="28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30"/>
      <c r="Z229" s="29" t="s">
        <v>629</v>
      </c>
      <c r="AA229" s="29" t="s">
        <v>630</v>
      </c>
      <c r="AB229" s="30"/>
      <c r="AC229" s="30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31"/>
      <c r="AO229" s="31"/>
      <c r="AP229" s="31">
        <v>140278.92000000001</v>
      </c>
      <c r="AQ229" s="31"/>
      <c r="AR229" s="34"/>
      <c r="AS229" s="34"/>
      <c r="AT229" s="34"/>
      <c r="AU229" s="34"/>
    </row>
    <row r="230" spans="1:47" x14ac:dyDescent="0.25">
      <c r="A230" s="24" t="s">
        <v>634</v>
      </c>
      <c r="B230" s="65" t="s">
        <v>632</v>
      </c>
      <c r="C230" s="66"/>
      <c r="D230" s="67"/>
      <c r="E230" s="65" t="s">
        <v>633</v>
      </c>
      <c r="F230" s="66"/>
      <c r="G230" s="67"/>
      <c r="H230" s="25" t="s">
        <v>24</v>
      </c>
      <c r="I230" s="26">
        <v>1</v>
      </c>
      <c r="J230" s="27">
        <v>136250.81772332458</v>
      </c>
      <c r="K230" s="27">
        <v>136250.82</v>
      </c>
      <c r="L230" s="28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30"/>
      <c r="Z230" s="29" t="s">
        <v>632</v>
      </c>
      <c r="AA230" s="29" t="s">
        <v>633</v>
      </c>
      <c r="AB230" s="30"/>
      <c r="AC230" s="30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31"/>
      <c r="AO230" s="31"/>
      <c r="AP230" s="31">
        <v>136250.82</v>
      </c>
      <c r="AQ230" s="31"/>
      <c r="AR230" s="34"/>
      <c r="AS230" s="34"/>
      <c r="AT230" s="34"/>
      <c r="AU230" s="34"/>
    </row>
    <row r="231" spans="1:47" x14ac:dyDescent="0.25">
      <c r="A231" s="24" t="s">
        <v>637</v>
      </c>
      <c r="B231" s="65" t="s">
        <v>635</v>
      </c>
      <c r="C231" s="66"/>
      <c r="D231" s="67"/>
      <c r="E231" s="65" t="s">
        <v>636</v>
      </c>
      <c r="F231" s="66"/>
      <c r="G231" s="67"/>
      <c r="H231" s="25" t="s">
        <v>24</v>
      </c>
      <c r="I231" s="26">
        <v>1</v>
      </c>
      <c r="J231" s="27">
        <v>71598.042798087015</v>
      </c>
      <c r="K231" s="27">
        <v>71598.039999999994</v>
      </c>
      <c r="L231" s="28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30"/>
      <c r="Z231" s="29" t="s">
        <v>635</v>
      </c>
      <c r="AA231" s="29" t="s">
        <v>636</v>
      </c>
      <c r="AB231" s="30"/>
      <c r="AC231" s="30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31"/>
      <c r="AO231" s="31"/>
      <c r="AP231" s="31">
        <v>71598.039999999994</v>
      </c>
      <c r="AQ231" s="31"/>
      <c r="AR231" s="34"/>
      <c r="AS231" s="34"/>
      <c r="AT231" s="34"/>
      <c r="AU231" s="34"/>
    </row>
    <row r="232" spans="1:47" x14ac:dyDescent="0.25">
      <c r="A232" s="24" t="s">
        <v>640</v>
      </c>
      <c r="B232" s="65" t="s">
        <v>638</v>
      </c>
      <c r="C232" s="66"/>
      <c r="D232" s="67"/>
      <c r="E232" s="65" t="s">
        <v>639</v>
      </c>
      <c r="F232" s="66"/>
      <c r="G232" s="67"/>
      <c r="H232" s="25" t="s">
        <v>24</v>
      </c>
      <c r="I232" s="26">
        <v>5</v>
      </c>
      <c r="J232" s="27">
        <v>59375.747739669772</v>
      </c>
      <c r="K232" s="27">
        <v>296878.74</v>
      </c>
      <c r="L232" s="28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30"/>
      <c r="Z232" s="29" t="s">
        <v>638</v>
      </c>
      <c r="AA232" s="29" t="s">
        <v>639</v>
      </c>
      <c r="AB232" s="30"/>
      <c r="AC232" s="30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31"/>
      <c r="AO232" s="31"/>
      <c r="AP232" s="31">
        <v>296878.74</v>
      </c>
      <c r="AQ232" s="31"/>
      <c r="AR232" s="34"/>
      <c r="AS232" s="34"/>
      <c r="AT232" s="34"/>
      <c r="AU232" s="34"/>
    </row>
    <row r="233" spans="1:47" x14ac:dyDescent="0.25">
      <c r="A233" s="24" t="s">
        <v>643</v>
      </c>
      <c r="B233" s="65" t="s">
        <v>641</v>
      </c>
      <c r="C233" s="66"/>
      <c r="D233" s="67"/>
      <c r="E233" s="65" t="s">
        <v>642</v>
      </c>
      <c r="F233" s="66"/>
      <c r="G233" s="67"/>
      <c r="H233" s="25" t="s">
        <v>24</v>
      </c>
      <c r="I233" s="26">
        <v>2</v>
      </c>
      <c r="J233" s="27">
        <v>63719.160200457874</v>
      </c>
      <c r="K233" s="27">
        <v>127438.32</v>
      </c>
      <c r="L233" s="28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30"/>
      <c r="Z233" s="29" t="s">
        <v>641</v>
      </c>
      <c r="AA233" s="29" t="s">
        <v>642</v>
      </c>
      <c r="AB233" s="30"/>
      <c r="AC233" s="30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31"/>
      <c r="AO233" s="31"/>
      <c r="AP233" s="31">
        <v>127438.32</v>
      </c>
      <c r="AQ233" s="31"/>
      <c r="AR233" s="34"/>
      <c r="AS233" s="34"/>
      <c r="AT233" s="34"/>
      <c r="AU233" s="34"/>
    </row>
    <row r="234" spans="1:47" x14ac:dyDescent="0.25">
      <c r="A234" s="24" t="s">
        <v>646</v>
      </c>
      <c r="B234" s="65" t="s">
        <v>644</v>
      </c>
      <c r="C234" s="66"/>
      <c r="D234" s="67"/>
      <c r="E234" s="65" t="s">
        <v>645</v>
      </c>
      <c r="F234" s="66"/>
      <c r="G234" s="67"/>
      <c r="H234" s="25" t="s">
        <v>24</v>
      </c>
      <c r="I234" s="26">
        <v>1</v>
      </c>
      <c r="J234" s="27">
        <v>66317.533831446519</v>
      </c>
      <c r="K234" s="27">
        <v>66317.53</v>
      </c>
      <c r="L234" s="28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30"/>
      <c r="Z234" s="29" t="s">
        <v>644</v>
      </c>
      <c r="AA234" s="29" t="s">
        <v>645</v>
      </c>
      <c r="AB234" s="30"/>
      <c r="AC234" s="30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31"/>
      <c r="AO234" s="31"/>
      <c r="AP234" s="31">
        <v>66317.53</v>
      </c>
      <c r="AQ234" s="31"/>
      <c r="AR234" s="34"/>
      <c r="AS234" s="34"/>
      <c r="AT234" s="34"/>
      <c r="AU234" s="34"/>
    </row>
    <row r="235" spans="1:47" x14ac:dyDescent="0.25">
      <c r="A235" s="24" t="s">
        <v>649</v>
      </c>
      <c r="B235" s="65" t="s">
        <v>647</v>
      </c>
      <c r="C235" s="66"/>
      <c r="D235" s="67"/>
      <c r="E235" s="65" t="s">
        <v>648</v>
      </c>
      <c r="F235" s="66"/>
      <c r="G235" s="67"/>
      <c r="H235" s="25" t="s">
        <v>24</v>
      </c>
      <c r="I235" s="26">
        <v>1</v>
      </c>
      <c r="J235" s="27">
        <v>54611.099456760494</v>
      </c>
      <c r="K235" s="27">
        <v>54611.1</v>
      </c>
      <c r="L235" s="28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30"/>
      <c r="Z235" s="29" t="s">
        <v>647</v>
      </c>
      <c r="AA235" s="29" t="s">
        <v>648</v>
      </c>
      <c r="AB235" s="30"/>
      <c r="AC235" s="30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31"/>
      <c r="AO235" s="31"/>
      <c r="AP235" s="31">
        <v>54611.1</v>
      </c>
      <c r="AQ235" s="31"/>
      <c r="AR235" s="34"/>
      <c r="AS235" s="34"/>
      <c r="AT235" s="34"/>
      <c r="AU235" s="34"/>
    </row>
    <row r="236" spans="1:47" x14ac:dyDescent="0.25">
      <c r="A236" s="24" t="s">
        <v>652</v>
      </c>
      <c r="B236" s="65" t="s">
        <v>650</v>
      </c>
      <c r="C236" s="66"/>
      <c r="D236" s="67"/>
      <c r="E236" s="65" t="s">
        <v>651</v>
      </c>
      <c r="F236" s="66"/>
      <c r="G236" s="67"/>
      <c r="H236" s="25" t="s">
        <v>24</v>
      </c>
      <c r="I236" s="26">
        <v>1</v>
      </c>
      <c r="J236" s="27">
        <v>53440.713671091267</v>
      </c>
      <c r="K236" s="27">
        <v>53440.71</v>
      </c>
      <c r="L236" s="28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30"/>
      <c r="Z236" s="29" t="s">
        <v>650</v>
      </c>
      <c r="AA236" s="29" t="s">
        <v>651</v>
      </c>
      <c r="AB236" s="30"/>
      <c r="AC236" s="30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31"/>
      <c r="AO236" s="31"/>
      <c r="AP236" s="31">
        <v>53440.71</v>
      </c>
      <c r="AQ236" s="31"/>
      <c r="AR236" s="34"/>
      <c r="AS236" s="34"/>
      <c r="AT236" s="34"/>
      <c r="AU236" s="34"/>
    </row>
    <row r="237" spans="1:47" x14ac:dyDescent="0.25">
      <c r="A237" s="24" t="s">
        <v>655</v>
      </c>
      <c r="B237" s="65" t="s">
        <v>653</v>
      </c>
      <c r="C237" s="66"/>
      <c r="D237" s="67"/>
      <c r="E237" s="65" t="s">
        <v>654</v>
      </c>
      <c r="F237" s="66"/>
      <c r="G237" s="67"/>
      <c r="H237" s="25" t="s">
        <v>24</v>
      </c>
      <c r="I237" s="26">
        <v>1</v>
      </c>
      <c r="J237" s="27">
        <v>49929.456834624383</v>
      </c>
      <c r="K237" s="27">
        <v>49929.46</v>
      </c>
      <c r="L237" s="28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30"/>
      <c r="Z237" s="29" t="s">
        <v>653</v>
      </c>
      <c r="AA237" s="29" t="s">
        <v>654</v>
      </c>
      <c r="AB237" s="30"/>
      <c r="AC237" s="30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31"/>
      <c r="AO237" s="31"/>
      <c r="AP237" s="31">
        <v>49929.46</v>
      </c>
      <c r="AQ237" s="31"/>
      <c r="AR237" s="34"/>
      <c r="AS237" s="34"/>
      <c r="AT237" s="34"/>
      <c r="AU237" s="34"/>
    </row>
    <row r="238" spans="1:47" x14ac:dyDescent="0.25">
      <c r="A238" s="24" t="s">
        <v>658</v>
      </c>
      <c r="B238" s="65" t="s">
        <v>656</v>
      </c>
      <c r="C238" s="66"/>
      <c r="D238" s="67"/>
      <c r="E238" s="65" t="s">
        <v>657</v>
      </c>
      <c r="F238" s="66"/>
      <c r="G238" s="67"/>
      <c r="H238" s="25" t="s">
        <v>24</v>
      </c>
      <c r="I238" s="26">
        <v>6</v>
      </c>
      <c r="J238" s="27">
        <v>49929.496626408072</v>
      </c>
      <c r="K238" s="27">
        <v>299576.98</v>
      </c>
      <c r="L238" s="28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30"/>
      <c r="Z238" s="29" t="s">
        <v>656</v>
      </c>
      <c r="AA238" s="29" t="s">
        <v>657</v>
      </c>
      <c r="AB238" s="30"/>
      <c r="AC238" s="30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31"/>
      <c r="AO238" s="31"/>
      <c r="AP238" s="31">
        <v>299576.98</v>
      </c>
      <c r="AQ238" s="31"/>
      <c r="AR238" s="34"/>
      <c r="AS238" s="34"/>
      <c r="AT238" s="34"/>
      <c r="AU238" s="34"/>
    </row>
    <row r="239" spans="1:47" x14ac:dyDescent="0.25">
      <c r="A239" s="24" t="s">
        <v>661</v>
      </c>
      <c r="B239" s="65" t="s">
        <v>659</v>
      </c>
      <c r="C239" s="66"/>
      <c r="D239" s="67"/>
      <c r="E239" s="65" t="s">
        <v>660</v>
      </c>
      <c r="F239" s="66"/>
      <c r="G239" s="67"/>
      <c r="H239" s="25" t="s">
        <v>24</v>
      </c>
      <c r="I239" s="26">
        <v>1</v>
      </c>
      <c r="J239" s="27">
        <v>49929.456834624383</v>
      </c>
      <c r="K239" s="27">
        <v>49929.46</v>
      </c>
      <c r="L239" s="28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30"/>
      <c r="Z239" s="29" t="s">
        <v>659</v>
      </c>
      <c r="AA239" s="29" t="s">
        <v>660</v>
      </c>
      <c r="AB239" s="30"/>
      <c r="AC239" s="30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31"/>
      <c r="AO239" s="31"/>
      <c r="AP239" s="31">
        <v>49929.46</v>
      </c>
      <c r="AQ239" s="31"/>
      <c r="AR239" s="34"/>
      <c r="AS239" s="34"/>
      <c r="AT239" s="34"/>
      <c r="AU239" s="34"/>
    </row>
    <row r="240" spans="1:47" x14ac:dyDescent="0.25">
      <c r="A240" s="24" t="s">
        <v>664</v>
      </c>
      <c r="B240" s="65" t="s">
        <v>662</v>
      </c>
      <c r="C240" s="66"/>
      <c r="D240" s="67"/>
      <c r="E240" s="65" t="s">
        <v>663</v>
      </c>
      <c r="F240" s="66"/>
      <c r="G240" s="67"/>
      <c r="H240" s="25" t="s">
        <v>16</v>
      </c>
      <c r="I240" s="26">
        <v>1075</v>
      </c>
      <c r="J240" s="27">
        <v>6990.9587884691882</v>
      </c>
      <c r="K240" s="27">
        <v>7515280.7000000002</v>
      </c>
      <c r="L240" s="28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30"/>
      <c r="Z240" s="29" t="s">
        <v>662</v>
      </c>
      <c r="AA240" s="29" t="s">
        <v>663</v>
      </c>
      <c r="AB240" s="30"/>
      <c r="AC240" s="30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31"/>
      <c r="AO240" s="31"/>
      <c r="AP240" s="31">
        <v>7515280.7000000002</v>
      </c>
      <c r="AQ240" s="31"/>
      <c r="AR240" s="34"/>
      <c r="AS240" s="34"/>
      <c r="AT240" s="34"/>
      <c r="AU240" s="34"/>
    </row>
    <row r="241" spans="1:47" x14ac:dyDescent="0.25">
      <c r="A241" s="24" t="s">
        <v>667</v>
      </c>
      <c r="B241" s="65" t="s">
        <v>665</v>
      </c>
      <c r="C241" s="66"/>
      <c r="D241" s="67"/>
      <c r="E241" s="65" t="s">
        <v>666</v>
      </c>
      <c r="F241" s="66"/>
      <c r="G241" s="67"/>
      <c r="H241" s="25" t="s">
        <v>16</v>
      </c>
      <c r="I241" s="26">
        <v>4</v>
      </c>
      <c r="J241" s="27">
        <v>7720.5212464968245</v>
      </c>
      <c r="K241" s="27">
        <v>30882.080000000002</v>
      </c>
      <c r="L241" s="28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30"/>
      <c r="Z241" s="29" t="s">
        <v>665</v>
      </c>
      <c r="AA241" s="29" t="s">
        <v>666</v>
      </c>
      <c r="AB241" s="30"/>
      <c r="AC241" s="30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31"/>
      <c r="AO241" s="31"/>
      <c r="AP241" s="31">
        <v>30882.080000000002</v>
      </c>
      <c r="AQ241" s="31"/>
      <c r="AR241" s="34"/>
      <c r="AS241" s="34"/>
      <c r="AT241" s="34"/>
      <c r="AU241" s="34"/>
    </row>
    <row r="242" spans="1:47" x14ac:dyDescent="0.25">
      <c r="A242" s="24" t="s">
        <v>670</v>
      </c>
      <c r="B242" s="65" t="s">
        <v>668</v>
      </c>
      <c r="C242" s="66"/>
      <c r="D242" s="67"/>
      <c r="E242" s="65" t="s">
        <v>669</v>
      </c>
      <c r="F242" s="66"/>
      <c r="G242" s="67"/>
      <c r="H242" s="25" t="s">
        <v>16</v>
      </c>
      <c r="I242" s="26">
        <v>1492</v>
      </c>
      <c r="J242" s="27">
        <v>980.97689531434196</v>
      </c>
      <c r="K242" s="27">
        <v>1463617.53</v>
      </c>
      <c r="L242" s="28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30"/>
      <c r="Z242" s="29" t="s">
        <v>668</v>
      </c>
      <c r="AA242" s="29" t="s">
        <v>669</v>
      </c>
      <c r="AB242" s="30"/>
      <c r="AC242" s="30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31"/>
      <c r="AO242" s="31"/>
      <c r="AP242" s="31">
        <v>1463617.53</v>
      </c>
      <c r="AQ242" s="31"/>
      <c r="AR242" s="34"/>
      <c r="AS242" s="34"/>
      <c r="AT242" s="34"/>
      <c r="AU242" s="34"/>
    </row>
    <row r="243" spans="1:47" ht="25.5" x14ac:dyDescent="0.25">
      <c r="A243" s="24" t="s">
        <v>673</v>
      </c>
      <c r="B243" s="65" t="s">
        <v>671</v>
      </c>
      <c r="C243" s="66"/>
      <c r="D243" s="67"/>
      <c r="E243" s="65" t="s">
        <v>672</v>
      </c>
      <c r="F243" s="66"/>
      <c r="G243" s="67"/>
      <c r="H243" s="25" t="s">
        <v>16</v>
      </c>
      <c r="I243" s="26">
        <v>23</v>
      </c>
      <c r="J243" s="27">
        <v>2166.2845998665639</v>
      </c>
      <c r="K243" s="27">
        <v>49824.55</v>
      </c>
      <c r="L243" s="28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30"/>
      <c r="Z243" s="29" t="s">
        <v>671</v>
      </c>
      <c r="AA243" s="29" t="s">
        <v>672</v>
      </c>
      <c r="AB243" s="30"/>
      <c r="AC243" s="30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31"/>
      <c r="AO243" s="31"/>
      <c r="AP243" s="31">
        <v>49824.55</v>
      </c>
      <c r="AQ243" s="31"/>
      <c r="AR243" s="34"/>
      <c r="AS243" s="34"/>
      <c r="AT243" s="34"/>
      <c r="AU243" s="34"/>
    </row>
    <row r="244" spans="1:47" x14ac:dyDescent="0.25">
      <c r="A244" s="24" t="s">
        <v>676</v>
      </c>
      <c r="B244" s="65" t="s">
        <v>674</v>
      </c>
      <c r="C244" s="66"/>
      <c r="D244" s="67"/>
      <c r="E244" s="65" t="s">
        <v>675</v>
      </c>
      <c r="F244" s="66"/>
      <c r="G244" s="67"/>
      <c r="H244" s="25" t="s">
        <v>28</v>
      </c>
      <c r="I244" s="26">
        <v>29120</v>
      </c>
      <c r="J244" s="27">
        <v>154.17326589915598</v>
      </c>
      <c r="K244" s="27">
        <v>4489525.5</v>
      </c>
      <c r="L244" s="28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30"/>
      <c r="Z244" s="29" t="s">
        <v>674</v>
      </c>
      <c r="AA244" s="29" t="s">
        <v>675</v>
      </c>
      <c r="AB244" s="30"/>
      <c r="AC244" s="30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31"/>
      <c r="AO244" s="31">
        <v>4489525.5</v>
      </c>
      <c r="AP244" s="31"/>
      <c r="AQ244" s="31"/>
      <c r="AR244" s="34"/>
      <c r="AS244" s="34"/>
      <c r="AT244" s="34"/>
      <c r="AU244" s="34"/>
    </row>
    <row r="245" spans="1:47" ht="23.25" customHeight="1" x14ac:dyDescent="0.25">
      <c r="A245" s="24" t="s">
        <v>679</v>
      </c>
      <c r="B245" s="65" t="s">
        <v>677</v>
      </c>
      <c r="C245" s="66"/>
      <c r="D245" s="67"/>
      <c r="E245" s="65" t="s">
        <v>678</v>
      </c>
      <c r="F245" s="66"/>
      <c r="G245" s="67"/>
      <c r="H245" s="25" t="s">
        <v>28</v>
      </c>
      <c r="I245" s="26">
        <v>30</v>
      </c>
      <c r="J245" s="27">
        <v>1144.61065778532</v>
      </c>
      <c r="K245" s="27">
        <v>34338.32</v>
      </c>
      <c r="L245" s="28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30"/>
      <c r="Z245" s="29" t="s">
        <v>677</v>
      </c>
      <c r="AA245" s="29" t="s">
        <v>678</v>
      </c>
      <c r="AB245" s="30"/>
      <c r="AC245" s="30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31"/>
      <c r="AO245" s="31"/>
      <c r="AP245" s="31">
        <v>34338.32</v>
      </c>
      <c r="AQ245" s="31"/>
      <c r="AR245" s="34"/>
      <c r="AS245" s="34"/>
      <c r="AT245" s="34"/>
      <c r="AU245" s="34"/>
    </row>
    <row r="246" spans="1:47" x14ac:dyDescent="0.25">
      <c r="A246" s="24" t="s">
        <v>682</v>
      </c>
      <c r="B246" s="65" t="s">
        <v>680</v>
      </c>
      <c r="C246" s="66"/>
      <c r="D246" s="67"/>
      <c r="E246" s="65" t="s">
        <v>681</v>
      </c>
      <c r="F246" s="66"/>
      <c r="G246" s="67"/>
      <c r="H246" s="25" t="s">
        <v>28</v>
      </c>
      <c r="I246" s="26">
        <v>500</v>
      </c>
      <c r="J246" s="27">
        <v>1117.333390067196</v>
      </c>
      <c r="K246" s="27">
        <v>558666.69999999995</v>
      </c>
      <c r="L246" s="28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30"/>
      <c r="Z246" s="29" t="s">
        <v>680</v>
      </c>
      <c r="AA246" s="29" t="s">
        <v>681</v>
      </c>
      <c r="AB246" s="30"/>
      <c r="AC246" s="30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31"/>
      <c r="AO246" s="31"/>
      <c r="AP246" s="31">
        <v>558666.69999999995</v>
      </c>
      <c r="AQ246" s="31"/>
      <c r="AR246" s="34"/>
      <c r="AS246" s="34"/>
      <c r="AT246" s="34"/>
      <c r="AU246" s="34"/>
    </row>
    <row r="247" spans="1:47" x14ac:dyDescent="0.25">
      <c r="A247" s="24" t="s">
        <v>685</v>
      </c>
      <c r="B247" s="65" t="s">
        <v>683</v>
      </c>
      <c r="C247" s="66"/>
      <c r="D247" s="67"/>
      <c r="E247" s="65" t="s">
        <v>684</v>
      </c>
      <c r="F247" s="66"/>
      <c r="G247" s="67"/>
      <c r="H247" s="25" t="s">
        <v>16</v>
      </c>
      <c r="I247" s="26">
        <v>1500</v>
      </c>
      <c r="J247" s="27">
        <v>474.61649993862</v>
      </c>
      <c r="K247" s="27">
        <v>711924.75</v>
      </c>
      <c r="L247" s="28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30"/>
      <c r="Z247" s="29" t="s">
        <v>683</v>
      </c>
      <c r="AA247" s="29" t="s">
        <v>684</v>
      </c>
      <c r="AB247" s="30"/>
      <c r="AC247" s="30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31"/>
      <c r="AO247" s="31"/>
      <c r="AP247" s="31">
        <v>711924.75</v>
      </c>
      <c r="AQ247" s="31"/>
      <c r="AR247" s="34"/>
      <c r="AS247" s="34"/>
      <c r="AT247" s="34"/>
      <c r="AU247" s="34"/>
    </row>
    <row r="248" spans="1:47" ht="28.5" customHeight="1" x14ac:dyDescent="0.25">
      <c r="A248" s="24" t="s">
        <v>688</v>
      </c>
      <c r="B248" s="65" t="s">
        <v>686</v>
      </c>
      <c r="C248" s="66"/>
      <c r="D248" s="67"/>
      <c r="E248" s="65" t="s">
        <v>687</v>
      </c>
      <c r="F248" s="66"/>
      <c r="G248" s="67"/>
      <c r="H248" s="25" t="s">
        <v>28</v>
      </c>
      <c r="I248" s="26">
        <v>29120</v>
      </c>
      <c r="J248" s="27">
        <v>280.43259554117998</v>
      </c>
      <c r="K248" s="27">
        <v>8166197.1799999997</v>
      </c>
      <c r="L248" s="28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30"/>
      <c r="Z248" s="29" t="s">
        <v>686</v>
      </c>
      <c r="AA248" s="29" t="s">
        <v>687</v>
      </c>
      <c r="AB248" s="30"/>
      <c r="AC248" s="30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31"/>
      <c r="AO248" s="27">
        <f>7639342.33-55458.4+108331.1-2124.14</f>
        <v>7690090.8899999997</v>
      </c>
      <c r="AP248" s="31">
        <f>K248-AO248</f>
        <v>476106.29000000004</v>
      </c>
      <c r="AQ248" s="31"/>
      <c r="AR248" s="34"/>
      <c r="AS248" s="34"/>
      <c r="AT248" s="34"/>
      <c r="AU248" s="34"/>
    </row>
    <row r="249" spans="1:47" ht="25.5" x14ac:dyDescent="0.25">
      <c r="A249" s="24" t="s">
        <v>691</v>
      </c>
      <c r="B249" s="65" t="s">
        <v>689</v>
      </c>
      <c r="C249" s="66"/>
      <c r="D249" s="67"/>
      <c r="E249" s="65" t="s">
        <v>690</v>
      </c>
      <c r="F249" s="66"/>
      <c r="G249" s="67"/>
      <c r="H249" s="25" t="s">
        <v>16</v>
      </c>
      <c r="I249" s="26">
        <v>2691</v>
      </c>
      <c r="J249" s="27">
        <v>3408.5840866059239</v>
      </c>
      <c r="K249" s="27">
        <v>9172499.7799999993</v>
      </c>
      <c r="L249" s="28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30"/>
      <c r="Z249" s="29" t="s">
        <v>689</v>
      </c>
      <c r="AA249" s="29" t="s">
        <v>690</v>
      </c>
      <c r="AB249" s="30"/>
      <c r="AC249" s="30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31"/>
      <c r="AO249" s="31"/>
      <c r="AP249" s="31">
        <v>9172499.7799999993</v>
      </c>
      <c r="AQ249" s="31"/>
      <c r="AR249" s="34"/>
      <c r="AS249" s="34"/>
      <c r="AT249" s="34"/>
      <c r="AU249" s="34"/>
    </row>
    <row r="250" spans="1:47" x14ac:dyDescent="0.25">
      <c r="A250" s="24" t="s">
        <v>694</v>
      </c>
      <c r="B250" s="65" t="s">
        <v>692</v>
      </c>
      <c r="C250" s="66"/>
      <c r="D250" s="67"/>
      <c r="E250" s="65" t="s">
        <v>693</v>
      </c>
      <c r="F250" s="66"/>
      <c r="G250" s="67"/>
      <c r="H250" s="25" t="s">
        <v>16</v>
      </c>
      <c r="I250" s="26">
        <v>20</v>
      </c>
      <c r="J250" s="27">
        <v>15830.056918273458</v>
      </c>
      <c r="K250" s="27">
        <v>316601.14</v>
      </c>
      <c r="L250" s="28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30"/>
      <c r="Z250" s="29" t="s">
        <v>692</v>
      </c>
      <c r="AA250" s="29" t="s">
        <v>693</v>
      </c>
      <c r="AB250" s="30"/>
      <c r="AC250" s="30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31"/>
      <c r="AO250" s="31"/>
      <c r="AP250" s="31">
        <v>316601.14</v>
      </c>
      <c r="AQ250" s="31"/>
      <c r="AR250" s="34"/>
      <c r="AS250" s="34"/>
      <c r="AT250" s="34"/>
      <c r="AU250" s="34"/>
    </row>
    <row r="251" spans="1:47" x14ac:dyDescent="0.25">
      <c r="A251" s="24" t="s">
        <v>699</v>
      </c>
      <c r="B251" s="65" t="s">
        <v>695</v>
      </c>
      <c r="C251" s="66"/>
      <c r="D251" s="67"/>
      <c r="E251" s="65" t="s">
        <v>696</v>
      </c>
      <c r="F251" s="66"/>
      <c r="G251" s="67"/>
      <c r="H251" s="25" t="s">
        <v>28</v>
      </c>
      <c r="I251" s="26">
        <v>750</v>
      </c>
      <c r="J251" s="27">
        <v>379.79267941011597</v>
      </c>
      <c r="K251" s="27">
        <v>284844.51</v>
      </c>
      <c r="L251" s="28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30"/>
      <c r="Z251" s="29" t="s">
        <v>695</v>
      </c>
      <c r="AA251" s="29" t="s">
        <v>696</v>
      </c>
      <c r="AB251" s="30"/>
      <c r="AC251" s="30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31"/>
      <c r="AO251" s="31"/>
      <c r="AP251" s="31">
        <v>284844.51</v>
      </c>
      <c r="AQ251" s="31"/>
      <c r="AR251" s="34"/>
      <c r="AS251" s="34"/>
      <c r="AT251" s="34"/>
      <c r="AU251" s="34"/>
    </row>
    <row r="252" spans="1:47" x14ac:dyDescent="0.25">
      <c r="A252" s="36"/>
      <c r="B252" s="68" t="s">
        <v>697</v>
      </c>
      <c r="C252" s="69"/>
      <c r="D252" s="69"/>
      <c r="E252" s="69"/>
      <c r="F252" s="69"/>
      <c r="G252" s="69"/>
      <c r="H252" s="69"/>
      <c r="I252" s="69"/>
      <c r="J252" s="70"/>
      <c r="K252" s="37">
        <f>SUM(K219:K251)</f>
        <v>38372047.539999999</v>
      </c>
      <c r="L252" s="31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30"/>
      <c r="Z252" s="29"/>
      <c r="AA252" s="29"/>
      <c r="AB252" s="30" t="s">
        <v>697</v>
      </c>
      <c r="AC252" s="30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31"/>
      <c r="AO252" s="37">
        <f>SUM(AO219:AO251)</f>
        <v>12179616.390000001</v>
      </c>
      <c r="AP252" s="37">
        <f>SUM(AP219:AP251)</f>
        <v>26192431.150000002</v>
      </c>
      <c r="AQ252" s="38"/>
      <c r="AR252" s="34"/>
      <c r="AS252" s="34"/>
      <c r="AT252" s="34"/>
      <c r="AU252" s="34"/>
    </row>
    <row r="253" spans="1:47" x14ac:dyDescent="0.25">
      <c r="B253" s="62"/>
      <c r="C253" s="63"/>
      <c r="D253" s="64"/>
      <c r="E253" s="62" t="s">
        <v>698</v>
      </c>
      <c r="F253" s="63"/>
      <c r="G253" s="64"/>
      <c r="H253" s="42"/>
      <c r="I253" s="42"/>
      <c r="J253" s="42" t="s">
        <v>3</v>
      </c>
      <c r="K253" s="40" t="s">
        <v>3</v>
      </c>
      <c r="L253" s="40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30" t="s">
        <v>698</v>
      </c>
      <c r="Z253" s="29"/>
      <c r="AA253" s="29"/>
      <c r="AB253" s="30"/>
      <c r="AC253" s="30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31"/>
      <c r="AO253" s="31"/>
      <c r="AP253" s="31"/>
      <c r="AQ253" s="31"/>
      <c r="AR253" s="34"/>
      <c r="AS253" s="34"/>
      <c r="AT253" s="34"/>
      <c r="AU253" s="34"/>
    </row>
    <row r="254" spans="1:47" x14ac:dyDescent="0.25">
      <c r="A254" s="24" t="s">
        <v>702</v>
      </c>
      <c r="B254" s="65" t="s">
        <v>700</v>
      </c>
      <c r="C254" s="66"/>
      <c r="D254" s="67"/>
      <c r="E254" s="65" t="s">
        <v>701</v>
      </c>
      <c r="F254" s="66"/>
      <c r="G254" s="67"/>
      <c r="H254" s="25" t="s">
        <v>16</v>
      </c>
      <c r="I254" s="26">
        <v>3</v>
      </c>
      <c r="J254" s="27">
        <v>80632.259939205382</v>
      </c>
      <c r="K254" s="27">
        <v>241896.78</v>
      </c>
      <c r="L254" s="28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30"/>
      <c r="Z254" s="29" t="s">
        <v>700</v>
      </c>
      <c r="AA254" s="29" t="s">
        <v>701</v>
      </c>
      <c r="AB254" s="30"/>
      <c r="AC254" s="30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31"/>
      <c r="AO254" s="31"/>
      <c r="AP254" s="31">
        <v>241896.78</v>
      </c>
      <c r="AQ254" s="31"/>
      <c r="AR254" s="34"/>
      <c r="AS254" s="34"/>
      <c r="AT254" s="34"/>
      <c r="AU254" s="34"/>
    </row>
    <row r="255" spans="1:47" x14ac:dyDescent="0.25">
      <c r="A255" s="24" t="s">
        <v>705</v>
      </c>
      <c r="B255" s="65" t="s">
        <v>703</v>
      </c>
      <c r="C255" s="66"/>
      <c r="D255" s="67"/>
      <c r="E255" s="65" t="s">
        <v>704</v>
      </c>
      <c r="F255" s="66"/>
      <c r="G255" s="67"/>
      <c r="H255" s="25" t="s">
        <v>28</v>
      </c>
      <c r="I255" s="26">
        <v>750</v>
      </c>
      <c r="J255" s="27">
        <v>2038.0058372023741</v>
      </c>
      <c r="K255" s="27">
        <v>1528504.38</v>
      </c>
      <c r="L255" s="28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30"/>
      <c r="Z255" s="29" t="s">
        <v>703</v>
      </c>
      <c r="AA255" s="29" t="s">
        <v>704</v>
      </c>
      <c r="AB255" s="30"/>
      <c r="AC255" s="30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31"/>
      <c r="AO255" s="31"/>
      <c r="AP255" s="31">
        <v>1528504.38</v>
      </c>
      <c r="AQ255" s="31"/>
      <c r="AR255" s="34"/>
      <c r="AS255" s="34"/>
      <c r="AT255" s="34"/>
      <c r="AU255" s="34"/>
    </row>
    <row r="256" spans="1:47" x14ac:dyDescent="0.25">
      <c r="A256" s="24" t="s">
        <v>708</v>
      </c>
      <c r="B256" s="65" t="s">
        <v>706</v>
      </c>
      <c r="C256" s="66"/>
      <c r="D256" s="67"/>
      <c r="E256" s="65" t="s">
        <v>707</v>
      </c>
      <c r="F256" s="66"/>
      <c r="G256" s="67"/>
      <c r="H256" s="25" t="s">
        <v>28</v>
      </c>
      <c r="I256" s="26">
        <v>160</v>
      </c>
      <c r="J256" s="27">
        <v>820.37725634957394</v>
      </c>
      <c r="K256" s="27">
        <v>131260.35999999999</v>
      </c>
      <c r="L256" s="28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30"/>
      <c r="Z256" s="29" t="s">
        <v>706</v>
      </c>
      <c r="AA256" s="29" t="s">
        <v>707</v>
      </c>
      <c r="AB256" s="30"/>
      <c r="AC256" s="30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31"/>
      <c r="AO256" s="31"/>
      <c r="AP256" s="31">
        <v>131260.35999999999</v>
      </c>
      <c r="AQ256" s="31"/>
      <c r="AR256" s="34"/>
      <c r="AS256" s="34"/>
      <c r="AT256" s="34"/>
      <c r="AU256" s="34"/>
    </row>
    <row r="257" spans="1:47" x14ac:dyDescent="0.25">
      <c r="A257" s="24" t="s">
        <v>713</v>
      </c>
      <c r="B257" s="65" t="s">
        <v>709</v>
      </c>
      <c r="C257" s="66"/>
      <c r="D257" s="67"/>
      <c r="E257" s="65" t="s">
        <v>710</v>
      </c>
      <c r="F257" s="66"/>
      <c r="G257" s="67"/>
      <c r="H257" s="25" t="s">
        <v>28</v>
      </c>
      <c r="I257" s="26">
        <v>720</v>
      </c>
      <c r="J257" s="27">
        <v>248.32062610496399</v>
      </c>
      <c r="K257" s="27">
        <v>178790.85</v>
      </c>
      <c r="L257" s="28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30"/>
      <c r="Z257" s="29" t="s">
        <v>709</v>
      </c>
      <c r="AA257" s="29" t="s">
        <v>710</v>
      </c>
      <c r="AB257" s="30"/>
      <c r="AC257" s="30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31"/>
      <c r="AO257" s="31"/>
      <c r="AP257" s="31">
        <v>178790.85</v>
      </c>
      <c r="AQ257" s="31"/>
      <c r="AR257" s="34"/>
      <c r="AS257" s="34"/>
      <c r="AT257" s="34"/>
      <c r="AU257" s="34"/>
    </row>
    <row r="258" spans="1:47" x14ac:dyDescent="0.25">
      <c r="A258" s="36"/>
      <c r="B258" s="68" t="s">
        <v>711</v>
      </c>
      <c r="C258" s="69"/>
      <c r="D258" s="69"/>
      <c r="E258" s="69"/>
      <c r="F258" s="69"/>
      <c r="G258" s="69"/>
      <c r="H258" s="69"/>
      <c r="I258" s="69"/>
      <c r="J258" s="70"/>
      <c r="K258" s="37">
        <f>SUM(K254:K257)</f>
        <v>2080452.37</v>
      </c>
      <c r="L258" s="31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30"/>
      <c r="Z258" s="29"/>
      <c r="AA258" s="29"/>
      <c r="AB258" s="30" t="s">
        <v>711</v>
      </c>
      <c r="AC258" s="30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31"/>
      <c r="AO258" s="37"/>
      <c r="AP258" s="37">
        <f>SUM(AP254:AP257)</f>
        <v>2080452.37</v>
      </c>
      <c r="AQ258" s="31"/>
      <c r="AR258" s="34"/>
      <c r="AS258" s="34"/>
      <c r="AT258" s="34"/>
      <c r="AU258" s="34"/>
    </row>
    <row r="259" spans="1:47" x14ac:dyDescent="0.25">
      <c r="B259" s="62"/>
      <c r="C259" s="63"/>
      <c r="D259" s="64"/>
      <c r="E259" s="62" t="s">
        <v>712</v>
      </c>
      <c r="F259" s="63"/>
      <c r="G259" s="64"/>
      <c r="H259" s="42"/>
      <c r="I259" s="42"/>
      <c r="J259" s="42" t="s">
        <v>3</v>
      </c>
      <c r="K259" s="40" t="s">
        <v>3</v>
      </c>
      <c r="L259" s="40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30" t="s">
        <v>712</v>
      </c>
      <c r="Z259" s="29"/>
      <c r="AA259" s="29"/>
      <c r="AB259" s="30"/>
      <c r="AC259" s="30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31"/>
      <c r="AO259" s="31"/>
      <c r="AP259" s="31"/>
      <c r="AQ259" s="31"/>
      <c r="AR259" s="34"/>
      <c r="AS259" s="34"/>
      <c r="AT259" s="34"/>
      <c r="AU259" s="34"/>
    </row>
    <row r="260" spans="1:47" x14ac:dyDescent="0.25">
      <c r="A260" s="24" t="s">
        <v>716</v>
      </c>
      <c r="B260" s="65" t="s">
        <v>714</v>
      </c>
      <c r="C260" s="66"/>
      <c r="D260" s="67"/>
      <c r="E260" s="65" t="s">
        <v>715</v>
      </c>
      <c r="F260" s="66"/>
      <c r="G260" s="67"/>
      <c r="H260" s="25" t="s">
        <v>28</v>
      </c>
      <c r="I260" s="26">
        <v>64</v>
      </c>
      <c r="J260" s="27">
        <v>2127.1095888257278</v>
      </c>
      <c r="K260" s="27">
        <v>136135.01</v>
      </c>
      <c r="L260" s="28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30"/>
      <c r="Z260" s="29" t="s">
        <v>714</v>
      </c>
      <c r="AA260" s="29" t="s">
        <v>715</v>
      </c>
      <c r="AB260" s="30"/>
      <c r="AC260" s="30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31"/>
      <c r="AO260" s="31"/>
      <c r="AP260" s="31">
        <v>136135.01</v>
      </c>
      <c r="AQ260" s="31"/>
      <c r="AR260" s="34"/>
      <c r="AS260" s="34"/>
      <c r="AT260" s="34"/>
      <c r="AU260" s="34"/>
    </row>
    <row r="261" spans="1:47" x14ac:dyDescent="0.25">
      <c r="A261" s="24" t="s">
        <v>721</v>
      </c>
      <c r="B261" s="65" t="s">
        <v>717</v>
      </c>
      <c r="C261" s="66"/>
      <c r="D261" s="67"/>
      <c r="E261" s="65" t="s">
        <v>718</v>
      </c>
      <c r="F261" s="66"/>
      <c r="G261" s="67"/>
      <c r="H261" s="25" t="s">
        <v>28</v>
      </c>
      <c r="I261" s="26">
        <v>250</v>
      </c>
      <c r="J261" s="27">
        <v>1097.765780438622</v>
      </c>
      <c r="K261" s="27">
        <v>274441.45</v>
      </c>
      <c r="L261" s="28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30"/>
      <c r="Z261" s="29" t="s">
        <v>717</v>
      </c>
      <c r="AA261" s="29" t="s">
        <v>718</v>
      </c>
      <c r="AB261" s="30"/>
      <c r="AC261" s="30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31"/>
      <c r="AO261" s="31"/>
      <c r="AP261" s="31">
        <v>274441.45</v>
      </c>
      <c r="AQ261" s="31"/>
      <c r="AR261" s="34"/>
      <c r="AS261" s="34"/>
      <c r="AT261" s="34"/>
      <c r="AU261" s="34"/>
    </row>
    <row r="262" spans="1:47" x14ac:dyDescent="0.25">
      <c r="A262" s="36"/>
      <c r="B262" s="68" t="s">
        <v>719</v>
      </c>
      <c r="C262" s="69"/>
      <c r="D262" s="69"/>
      <c r="E262" s="69"/>
      <c r="F262" s="69"/>
      <c r="G262" s="69"/>
      <c r="H262" s="69"/>
      <c r="I262" s="69"/>
      <c r="J262" s="70"/>
      <c r="K262" s="37">
        <f>K260+K261</f>
        <v>410576.46</v>
      </c>
      <c r="L262" s="31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30"/>
      <c r="Z262" s="29"/>
      <c r="AA262" s="29"/>
      <c r="AB262" s="30" t="s">
        <v>719</v>
      </c>
      <c r="AC262" s="30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31"/>
      <c r="AO262" s="31"/>
      <c r="AP262" s="37">
        <f>AP260+AP261</f>
        <v>410576.46</v>
      </c>
      <c r="AQ262" s="31"/>
      <c r="AR262" s="34"/>
      <c r="AS262" s="34"/>
      <c r="AT262" s="34"/>
      <c r="AU262" s="34"/>
    </row>
    <row r="263" spans="1:47" x14ac:dyDescent="0.25">
      <c r="B263" s="62"/>
      <c r="C263" s="63"/>
      <c r="D263" s="64"/>
      <c r="E263" s="62" t="s">
        <v>720</v>
      </c>
      <c r="F263" s="63"/>
      <c r="G263" s="64"/>
      <c r="H263" s="42"/>
      <c r="I263" s="42"/>
      <c r="J263" s="42" t="s">
        <v>3</v>
      </c>
      <c r="K263" s="40" t="s">
        <v>3</v>
      </c>
      <c r="L263" s="40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30" t="s">
        <v>720</v>
      </c>
      <c r="Z263" s="29"/>
      <c r="AA263" s="29"/>
      <c r="AB263" s="30"/>
      <c r="AC263" s="30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31"/>
      <c r="AO263" s="31"/>
      <c r="AP263" s="31"/>
      <c r="AQ263" s="31"/>
      <c r="AR263" s="34"/>
      <c r="AS263" s="34"/>
      <c r="AT263" s="34"/>
      <c r="AU263" s="34"/>
    </row>
    <row r="264" spans="1:47" x14ac:dyDescent="0.25">
      <c r="A264" s="24" t="s">
        <v>724</v>
      </c>
      <c r="B264" s="65" t="s">
        <v>722</v>
      </c>
      <c r="C264" s="66"/>
      <c r="D264" s="67"/>
      <c r="E264" s="65" t="s">
        <v>723</v>
      </c>
      <c r="F264" s="66"/>
      <c r="G264" s="67"/>
      <c r="H264" s="25" t="s">
        <v>16</v>
      </c>
      <c r="I264" s="26">
        <v>31</v>
      </c>
      <c r="J264" s="27">
        <v>1350.0158451827758</v>
      </c>
      <c r="K264" s="27">
        <v>41850.49</v>
      </c>
      <c r="L264" s="28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30"/>
      <c r="Z264" s="29" t="s">
        <v>722</v>
      </c>
      <c r="AA264" s="29" t="s">
        <v>723</v>
      </c>
      <c r="AB264" s="30"/>
      <c r="AC264" s="30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31"/>
      <c r="AO264" s="31"/>
      <c r="AP264" s="31">
        <v>41850.49</v>
      </c>
      <c r="AQ264" s="31"/>
      <c r="AR264" s="34"/>
      <c r="AS264" s="34"/>
      <c r="AT264" s="34"/>
      <c r="AU264" s="34"/>
    </row>
    <row r="265" spans="1:47" x14ac:dyDescent="0.25">
      <c r="A265" s="24" t="s">
        <v>727</v>
      </c>
      <c r="B265" s="65" t="s">
        <v>725</v>
      </c>
      <c r="C265" s="66"/>
      <c r="D265" s="67"/>
      <c r="E265" s="65" t="s">
        <v>726</v>
      </c>
      <c r="F265" s="66"/>
      <c r="G265" s="67"/>
      <c r="H265" s="25" t="s">
        <v>24</v>
      </c>
      <c r="I265" s="26">
        <v>1</v>
      </c>
      <c r="J265" s="27">
        <v>2299293.0338358013</v>
      </c>
      <c r="K265" s="27">
        <v>2299293.0299999998</v>
      </c>
      <c r="L265" s="28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30"/>
      <c r="Z265" s="29" t="s">
        <v>725</v>
      </c>
      <c r="AA265" s="29" t="s">
        <v>726</v>
      </c>
      <c r="AB265" s="30"/>
      <c r="AC265" s="30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31"/>
      <c r="AO265" s="31"/>
      <c r="AP265" s="31">
        <v>2299293.0299999998</v>
      </c>
      <c r="AQ265" s="31"/>
      <c r="AR265" s="34"/>
      <c r="AS265" s="34"/>
      <c r="AT265" s="34"/>
      <c r="AU265" s="34"/>
    </row>
    <row r="266" spans="1:47" x14ac:dyDescent="0.25">
      <c r="A266" s="24" t="s">
        <v>730</v>
      </c>
      <c r="B266" s="65" t="s">
        <v>728</v>
      </c>
      <c r="C266" s="66"/>
      <c r="D266" s="67"/>
      <c r="E266" s="65" t="s">
        <v>729</v>
      </c>
      <c r="F266" s="66"/>
      <c r="G266" s="67"/>
      <c r="H266" s="25" t="s">
        <v>24</v>
      </c>
      <c r="I266" s="26">
        <v>1</v>
      </c>
      <c r="J266" s="27">
        <v>3057670.5130621847</v>
      </c>
      <c r="K266" s="27">
        <v>3057670.51</v>
      </c>
      <c r="L266" s="28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30"/>
      <c r="Z266" s="29" t="s">
        <v>728</v>
      </c>
      <c r="AA266" s="29" t="s">
        <v>729</v>
      </c>
      <c r="AB266" s="30"/>
      <c r="AC266" s="30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31"/>
      <c r="AO266" s="31"/>
      <c r="AP266" s="31">
        <v>3057670.51</v>
      </c>
      <c r="AQ266" s="31"/>
      <c r="AR266" s="34"/>
      <c r="AS266" s="34"/>
      <c r="AT266" s="34"/>
      <c r="AU266" s="34"/>
    </row>
    <row r="267" spans="1:47" x14ac:dyDescent="0.25">
      <c r="A267" s="24" t="s">
        <v>733</v>
      </c>
      <c r="B267" s="65" t="s">
        <v>731</v>
      </c>
      <c r="C267" s="66"/>
      <c r="D267" s="67"/>
      <c r="E267" s="65" t="s">
        <v>732</v>
      </c>
      <c r="F267" s="66"/>
      <c r="G267" s="67"/>
      <c r="H267" s="25" t="s">
        <v>24</v>
      </c>
      <c r="I267" s="26">
        <v>1</v>
      </c>
      <c r="J267" s="27">
        <v>501382.46313224506</v>
      </c>
      <c r="K267" s="27">
        <v>501382.46</v>
      </c>
      <c r="L267" s="28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30"/>
      <c r="Z267" s="29" t="s">
        <v>731</v>
      </c>
      <c r="AA267" s="29" t="s">
        <v>732</v>
      </c>
      <c r="AB267" s="30"/>
      <c r="AC267" s="30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31"/>
      <c r="AO267" s="31"/>
      <c r="AP267" s="31">
        <v>501382.46</v>
      </c>
      <c r="AQ267" s="31"/>
      <c r="AR267" s="34"/>
      <c r="AS267" s="34"/>
      <c r="AT267" s="34"/>
      <c r="AU267" s="34"/>
    </row>
    <row r="268" spans="1:47" x14ac:dyDescent="0.25">
      <c r="A268" s="24" t="s">
        <v>736</v>
      </c>
      <c r="B268" s="65" t="s">
        <v>734</v>
      </c>
      <c r="C268" s="66"/>
      <c r="D268" s="67"/>
      <c r="E268" s="65" t="s">
        <v>735</v>
      </c>
      <c r="F268" s="66"/>
      <c r="G268" s="67"/>
      <c r="H268" s="25" t="s">
        <v>24</v>
      </c>
      <c r="I268" s="26">
        <v>41</v>
      </c>
      <c r="J268" s="27">
        <v>23120.319555697861</v>
      </c>
      <c r="K268" s="27">
        <v>947933.1</v>
      </c>
      <c r="L268" s="28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30"/>
      <c r="Z268" s="29" t="s">
        <v>734</v>
      </c>
      <c r="AA268" s="29" t="s">
        <v>735</v>
      </c>
      <c r="AB268" s="30"/>
      <c r="AC268" s="30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31"/>
      <c r="AO268" s="31"/>
      <c r="AP268" s="31">
        <v>947933.1</v>
      </c>
      <c r="AQ268" s="31"/>
      <c r="AR268" s="34"/>
      <c r="AS268" s="34"/>
      <c r="AT268" s="34"/>
      <c r="AU268" s="34"/>
    </row>
    <row r="269" spans="1:47" x14ac:dyDescent="0.25">
      <c r="A269" s="24" t="s">
        <v>739</v>
      </c>
      <c r="B269" s="65" t="s">
        <v>737</v>
      </c>
      <c r="C269" s="66"/>
      <c r="D269" s="67"/>
      <c r="E269" s="65" t="s">
        <v>738</v>
      </c>
      <c r="F269" s="66"/>
      <c r="G269" s="67"/>
      <c r="H269" s="25" t="s">
        <v>16</v>
      </c>
      <c r="I269" s="26">
        <v>4</v>
      </c>
      <c r="J269" s="27">
        <v>1013211.8213621539</v>
      </c>
      <c r="K269" s="27">
        <v>4052847.29</v>
      </c>
      <c r="L269" s="28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30"/>
      <c r="Z269" s="29" t="s">
        <v>737</v>
      </c>
      <c r="AA269" s="29" t="s">
        <v>738</v>
      </c>
      <c r="AB269" s="30"/>
      <c r="AC269" s="30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31"/>
      <c r="AO269" s="31"/>
      <c r="AP269" s="31">
        <v>4052847.29</v>
      </c>
      <c r="AQ269" s="31"/>
      <c r="AR269" s="34"/>
      <c r="AS269" s="34"/>
      <c r="AT269" s="34"/>
      <c r="AU269" s="34"/>
    </row>
    <row r="270" spans="1:47" ht="25.5" x14ac:dyDescent="0.25">
      <c r="A270" s="24" t="s">
        <v>741</v>
      </c>
      <c r="B270" s="65" t="s">
        <v>740</v>
      </c>
      <c r="C270" s="66"/>
      <c r="D270" s="67"/>
      <c r="E270" s="65" t="s">
        <v>687</v>
      </c>
      <c r="F270" s="66"/>
      <c r="G270" s="67"/>
      <c r="H270" s="25" t="s">
        <v>28</v>
      </c>
      <c r="I270" s="26">
        <v>3370</v>
      </c>
      <c r="J270" s="27">
        <v>187.60831214299799</v>
      </c>
      <c r="K270" s="27">
        <v>632240.01</v>
      </c>
      <c r="L270" s="28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30"/>
      <c r="Z270" s="29" t="s">
        <v>740</v>
      </c>
      <c r="AA270" s="29" t="s">
        <v>687</v>
      </c>
      <c r="AB270" s="30"/>
      <c r="AC270" s="30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31"/>
      <c r="AO270" s="31"/>
      <c r="AP270" s="31">
        <v>632240.01</v>
      </c>
      <c r="AQ270" s="31"/>
      <c r="AR270" s="34"/>
      <c r="AS270" s="34"/>
      <c r="AT270" s="34"/>
      <c r="AU270" s="34"/>
    </row>
    <row r="271" spans="1:47" x14ac:dyDescent="0.25">
      <c r="A271" s="24" t="s">
        <v>744</v>
      </c>
      <c r="B271" s="65" t="s">
        <v>742</v>
      </c>
      <c r="C271" s="66"/>
      <c r="D271" s="67"/>
      <c r="E271" s="65" t="s">
        <v>743</v>
      </c>
      <c r="F271" s="66"/>
      <c r="G271" s="67"/>
      <c r="H271" s="25" t="s">
        <v>16</v>
      </c>
      <c r="I271" s="26">
        <v>74</v>
      </c>
      <c r="J271" s="27">
        <v>1483.3680602671861</v>
      </c>
      <c r="K271" s="27">
        <v>109769.24</v>
      </c>
      <c r="L271" s="28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30"/>
      <c r="Z271" s="29" t="s">
        <v>742</v>
      </c>
      <c r="AA271" s="29" t="s">
        <v>743</v>
      </c>
      <c r="AB271" s="30"/>
      <c r="AC271" s="30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31"/>
      <c r="AO271" s="31"/>
      <c r="AP271" s="31">
        <v>109769.24</v>
      </c>
      <c r="AQ271" s="31"/>
      <c r="AR271" s="34"/>
      <c r="AS271" s="34"/>
      <c r="AT271" s="34"/>
      <c r="AU271" s="34"/>
    </row>
    <row r="272" spans="1:47" x14ac:dyDescent="0.25">
      <c r="A272" s="24" t="s">
        <v>747</v>
      </c>
      <c r="B272" s="65" t="s">
        <v>745</v>
      </c>
      <c r="C272" s="66"/>
      <c r="D272" s="67"/>
      <c r="E272" s="65" t="s">
        <v>746</v>
      </c>
      <c r="F272" s="66"/>
      <c r="G272" s="67"/>
      <c r="H272" s="25" t="s">
        <v>28</v>
      </c>
      <c r="I272" s="26">
        <v>2773</v>
      </c>
      <c r="J272" s="27">
        <v>168.737058728964</v>
      </c>
      <c r="K272" s="27">
        <v>467907.86</v>
      </c>
      <c r="L272" s="28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30"/>
      <c r="Z272" s="29" t="s">
        <v>745</v>
      </c>
      <c r="AA272" s="29" t="s">
        <v>746</v>
      </c>
      <c r="AB272" s="30"/>
      <c r="AC272" s="30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31"/>
      <c r="AO272" s="31"/>
      <c r="AP272" s="31">
        <v>467907.86</v>
      </c>
      <c r="AQ272" s="31"/>
      <c r="AR272" s="34"/>
      <c r="AS272" s="34"/>
      <c r="AT272" s="34"/>
      <c r="AU272" s="34"/>
    </row>
    <row r="273" spans="1:47" x14ac:dyDescent="0.25">
      <c r="A273" s="24" t="s">
        <v>752</v>
      </c>
      <c r="B273" s="65" t="s">
        <v>748</v>
      </c>
      <c r="C273" s="66"/>
      <c r="D273" s="67"/>
      <c r="E273" s="65" t="s">
        <v>749</v>
      </c>
      <c r="F273" s="66"/>
      <c r="G273" s="67"/>
      <c r="H273" s="25" t="s">
        <v>28</v>
      </c>
      <c r="I273" s="26">
        <v>12</v>
      </c>
      <c r="J273" s="27">
        <v>3888.1049238840897</v>
      </c>
      <c r="K273" s="27">
        <v>46657.26</v>
      </c>
      <c r="L273" s="28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30"/>
      <c r="Z273" s="29" t="s">
        <v>748</v>
      </c>
      <c r="AA273" s="29" t="s">
        <v>749</v>
      </c>
      <c r="AB273" s="30"/>
      <c r="AC273" s="30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31"/>
      <c r="AO273" s="31"/>
      <c r="AP273" s="31">
        <v>46657.26</v>
      </c>
      <c r="AQ273" s="31"/>
      <c r="AR273" s="34"/>
      <c r="AS273" s="34"/>
      <c r="AT273" s="34"/>
      <c r="AU273" s="34"/>
    </row>
    <row r="274" spans="1:47" x14ac:dyDescent="0.25">
      <c r="A274" s="36"/>
      <c r="B274" s="68" t="s">
        <v>750</v>
      </c>
      <c r="C274" s="69"/>
      <c r="D274" s="69"/>
      <c r="E274" s="69"/>
      <c r="F274" s="69"/>
      <c r="G274" s="69"/>
      <c r="H274" s="69"/>
      <c r="I274" s="69"/>
      <c r="J274" s="70"/>
      <c r="K274" s="37">
        <f>SUM(K264:K273)</f>
        <v>12157551.249999998</v>
      </c>
      <c r="L274" s="31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30"/>
      <c r="Z274" s="29"/>
      <c r="AA274" s="29"/>
      <c r="AB274" s="30" t="s">
        <v>750</v>
      </c>
      <c r="AC274" s="30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31"/>
      <c r="AO274" s="31"/>
      <c r="AP274" s="37">
        <f>SUM(AP264:AP273)</f>
        <v>12157551.249999998</v>
      </c>
      <c r="AQ274" s="37"/>
      <c r="AR274" s="34"/>
      <c r="AS274" s="34"/>
      <c r="AT274" s="34"/>
      <c r="AU274" s="34"/>
    </row>
    <row r="275" spans="1:47" x14ac:dyDescent="0.25">
      <c r="B275" s="62"/>
      <c r="C275" s="63"/>
      <c r="D275" s="64"/>
      <c r="E275" s="62" t="s">
        <v>751</v>
      </c>
      <c r="F275" s="63"/>
      <c r="G275" s="64"/>
      <c r="H275" s="42"/>
      <c r="I275" s="42"/>
      <c r="J275" s="42" t="s">
        <v>3</v>
      </c>
      <c r="K275" s="40" t="s">
        <v>3</v>
      </c>
      <c r="L275" s="40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30" t="s">
        <v>751</v>
      </c>
      <c r="Z275" s="29"/>
      <c r="AA275" s="29"/>
      <c r="AB275" s="30"/>
      <c r="AC275" s="30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31"/>
      <c r="AO275" s="31"/>
      <c r="AP275" s="31"/>
      <c r="AQ275" s="31"/>
      <c r="AR275" s="34"/>
      <c r="AS275" s="34"/>
      <c r="AT275" s="34"/>
      <c r="AU275" s="34"/>
    </row>
    <row r="276" spans="1:47" x14ac:dyDescent="0.25">
      <c r="A276" s="24" t="s">
        <v>755</v>
      </c>
      <c r="B276" s="65" t="s">
        <v>753</v>
      </c>
      <c r="C276" s="66"/>
      <c r="D276" s="67"/>
      <c r="E276" s="65" t="s">
        <v>754</v>
      </c>
      <c r="F276" s="66"/>
      <c r="G276" s="67"/>
      <c r="H276" s="25" t="s">
        <v>16</v>
      </c>
      <c r="I276" s="26">
        <v>18</v>
      </c>
      <c r="J276" s="27">
        <v>7402.0775495876824</v>
      </c>
      <c r="K276" s="27">
        <v>133237.4</v>
      </c>
      <c r="L276" s="28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30"/>
      <c r="Z276" s="29" t="s">
        <v>753</v>
      </c>
      <c r="AA276" s="29" t="s">
        <v>754</v>
      </c>
      <c r="AB276" s="30"/>
      <c r="AC276" s="30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31"/>
      <c r="AO276" s="31"/>
      <c r="AP276" s="31">
        <v>133237.4</v>
      </c>
      <c r="AQ276" s="31"/>
      <c r="AR276" s="34"/>
      <c r="AS276" s="34"/>
      <c r="AT276" s="34"/>
      <c r="AU276" s="34"/>
    </row>
    <row r="277" spans="1:47" x14ac:dyDescent="0.25">
      <c r="A277" s="24" t="s">
        <v>758</v>
      </c>
      <c r="B277" s="65" t="s">
        <v>756</v>
      </c>
      <c r="C277" s="66"/>
      <c r="D277" s="67"/>
      <c r="E277" s="65" t="s">
        <v>757</v>
      </c>
      <c r="F277" s="66"/>
      <c r="G277" s="67"/>
      <c r="H277" s="25" t="s">
        <v>16</v>
      </c>
      <c r="I277" s="26">
        <v>26</v>
      </c>
      <c r="J277" s="27">
        <v>10158.882167330088</v>
      </c>
      <c r="K277" s="27">
        <v>264130.94</v>
      </c>
      <c r="L277" s="28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30"/>
      <c r="Z277" s="29" t="s">
        <v>756</v>
      </c>
      <c r="AA277" s="29" t="s">
        <v>757</v>
      </c>
      <c r="AB277" s="30"/>
      <c r="AC277" s="30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31"/>
      <c r="AO277" s="31"/>
      <c r="AP277" s="31">
        <v>264130.94</v>
      </c>
      <c r="AQ277" s="31"/>
      <c r="AR277" s="34"/>
      <c r="AS277" s="34"/>
      <c r="AT277" s="34"/>
      <c r="AU277" s="34"/>
    </row>
    <row r="278" spans="1:47" x14ac:dyDescent="0.25">
      <c r="A278" s="24" t="s">
        <v>761</v>
      </c>
      <c r="B278" s="65" t="s">
        <v>759</v>
      </c>
      <c r="C278" s="66"/>
      <c r="D278" s="67"/>
      <c r="E278" s="65" t="s">
        <v>760</v>
      </c>
      <c r="F278" s="66"/>
      <c r="G278" s="67"/>
      <c r="H278" s="25" t="s">
        <v>16</v>
      </c>
      <c r="I278" s="26">
        <v>34</v>
      </c>
      <c r="J278" s="27">
        <v>8813.8005033246245</v>
      </c>
      <c r="K278" s="27">
        <v>299669.21999999997</v>
      </c>
      <c r="L278" s="28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30"/>
      <c r="Z278" s="29" t="s">
        <v>759</v>
      </c>
      <c r="AA278" s="29" t="s">
        <v>760</v>
      </c>
      <c r="AB278" s="30"/>
      <c r="AC278" s="30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31"/>
      <c r="AO278" s="31"/>
      <c r="AP278" s="31">
        <v>299669.21999999997</v>
      </c>
      <c r="AQ278" s="31"/>
      <c r="AR278" s="34"/>
      <c r="AS278" s="34"/>
      <c r="AT278" s="34"/>
      <c r="AU278" s="34"/>
    </row>
    <row r="279" spans="1:47" x14ac:dyDescent="0.25">
      <c r="A279" s="24" t="s">
        <v>764</v>
      </c>
      <c r="B279" s="65" t="s">
        <v>762</v>
      </c>
      <c r="C279" s="66"/>
      <c r="D279" s="67"/>
      <c r="E279" s="65" t="s">
        <v>763</v>
      </c>
      <c r="F279" s="66"/>
      <c r="G279" s="67"/>
      <c r="H279" s="25" t="s">
        <v>16</v>
      </c>
      <c r="I279" s="26">
        <v>3</v>
      </c>
      <c r="J279" s="27">
        <v>13833.653390916888</v>
      </c>
      <c r="K279" s="27">
        <v>41500.959999999999</v>
      </c>
      <c r="L279" s="28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30"/>
      <c r="Z279" s="29" t="s">
        <v>762</v>
      </c>
      <c r="AA279" s="29" t="s">
        <v>763</v>
      </c>
      <c r="AB279" s="30"/>
      <c r="AC279" s="30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31"/>
      <c r="AO279" s="31"/>
      <c r="AP279" s="31">
        <v>41500.959999999999</v>
      </c>
      <c r="AQ279" s="31"/>
      <c r="AR279" s="34"/>
      <c r="AS279" s="34"/>
      <c r="AT279" s="34"/>
      <c r="AU279" s="34"/>
    </row>
    <row r="280" spans="1:47" x14ac:dyDescent="0.25">
      <c r="A280" s="24" t="s">
        <v>767</v>
      </c>
      <c r="B280" s="65" t="s">
        <v>765</v>
      </c>
      <c r="C280" s="66"/>
      <c r="D280" s="67"/>
      <c r="E280" s="65" t="s">
        <v>766</v>
      </c>
      <c r="F280" s="66"/>
      <c r="G280" s="67"/>
      <c r="H280" s="25" t="s">
        <v>16</v>
      </c>
      <c r="I280" s="26">
        <v>17</v>
      </c>
      <c r="J280" s="27">
        <v>7469.0968612641964</v>
      </c>
      <c r="K280" s="27">
        <v>126974.65</v>
      </c>
      <c r="L280" s="28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30"/>
      <c r="Z280" s="29" t="s">
        <v>765</v>
      </c>
      <c r="AA280" s="29" t="s">
        <v>766</v>
      </c>
      <c r="AB280" s="30"/>
      <c r="AC280" s="30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31"/>
      <c r="AO280" s="31"/>
      <c r="AP280" s="31">
        <v>126974.65</v>
      </c>
      <c r="AQ280" s="31"/>
      <c r="AR280" s="34"/>
      <c r="AS280" s="34"/>
      <c r="AT280" s="34"/>
      <c r="AU280" s="34"/>
    </row>
    <row r="281" spans="1:47" x14ac:dyDescent="0.25">
      <c r="A281" s="24" t="s">
        <v>770</v>
      </c>
      <c r="B281" s="65" t="s">
        <v>768</v>
      </c>
      <c r="C281" s="66"/>
      <c r="D281" s="67"/>
      <c r="E281" s="65" t="s">
        <v>769</v>
      </c>
      <c r="F281" s="66"/>
      <c r="G281" s="67"/>
      <c r="H281" s="25" t="s">
        <v>16</v>
      </c>
      <c r="I281" s="26">
        <v>21</v>
      </c>
      <c r="J281" s="27">
        <v>834.20490118115401</v>
      </c>
      <c r="K281" s="27">
        <v>17518.3</v>
      </c>
      <c r="L281" s="28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30"/>
      <c r="Z281" s="29" t="s">
        <v>768</v>
      </c>
      <c r="AA281" s="29" t="s">
        <v>769</v>
      </c>
      <c r="AB281" s="30"/>
      <c r="AC281" s="30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31"/>
      <c r="AO281" s="31"/>
      <c r="AP281" s="31">
        <v>17518.3</v>
      </c>
      <c r="AQ281" s="31"/>
      <c r="AR281" s="34"/>
      <c r="AS281" s="34"/>
      <c r="AT281" s="34"/>
      <c r="AU281" s="34"/>
    </row>
    <row r="282" spans="1:47" x14ac:dyDescent="0.25">
      <c r="A282" s="24" t="s">
        <v>773</v>
      </c>
      <c r="B282" s="65" t="s">
        <v>771</v>
      </c>
      <c r="C282" s="66"/>
      <c r="D282" s="67"/>
      <c r="E282" s="65" t="s">
        <v>772</v>
      </c>
      <c r="F282" s="66"/>
      <c r="G282" s="67"/>
      <c r="H282" s="25" t="s">
        <v>16</v>
      </c>
      <c r="I282" s="26">
        <v>1</v>
      </c>
      <c r="J282" s="27">
        <v>374.23177763971802</v>
      </c>
      <c r="K282" s="27">
        <v>374.23</v>
      </c>
      <c r="L282" s="28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30"/>
      <c r="Z282" s="29" t="s">
        <v>771</v>
      </c>
      <c r="AA282" s="29" t="s">
        <v>772</v>
      </c>
      <c r="AB282" s="30"/>
      <c r="AC282" s="30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31"/>
      <c r="AO282" s="31"/>
      <c r="AP282" s="31">
        <v>374.23</v>
      </c>
      <c r="AQ282" s="31"/>
      <c r="AR282" s="34"/>
      <c r="AS282" s="34"/>
      <c r="AT282" s="34"/>
      <c r="AU282" s="34"/>
    </row>
    <row r="283" spans="1:47" x14ac:dyDescent="0.25">
      <c r="A283" s="24" t="s">
        <v>775</v>
      </c>
      <c r="B283" s="65" t="s">
        <v>774</v>
      </c>
      <c r="C283" s="66"/>
      <c r="D283" s="67"/>
      <c r="E283" s="65" t="s">
        <v>746</v>
      </c>
      <c r="F283" s="66"/>
      <c r="G283" s="67"/>
      <c r="H283" s="25" t="s">
        <v>28</v>
      </c>
      <c r="I283" s="26">
        <v>641</v>
      </c>
      <c r="J283" s="27">
        <v>150.61190125908001</v>
      </c>
      <c r="K283" s="27">
        <v>96542.23</v>
      </c>
      <c r="L283" s="28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30"/>
      <c r="Z283" s="29" t="s">
        <v>774</v>
      </c>
      <c r="AA283" s="29" t="s">
        <v>746</v>
      </c>
      <c r="AB283" s="30"/>
      <c r="AC283" s="30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31"/>
      <c r="AO283" s="31"/>
      <c r="AP283" s="31">
        <v>96542.23</v>
      </c>
      <c r="AQ283" s="31"/>
      <c r="AR283" s="34"/>
      <c r="AS283" s="34"/>
      <c r="AT283" s="34"/>
      <c r="AU283" s="34"/>
    </row>
    <row r="284" spans="1:47" x14ac:dyDescent="0.25">
      <c r="A284" s="24" t="s">
        <v>779</v>
      </c>
      <c r="B284" s="65" t="s">
        <v>776</v>
      </c>
      <c r="C284" s="66"/>
      <c r="D284" s="67"/>
      <c r="E284" s="65" t="s">
        <v>687</v>
      </c>
      <c r="F284" s="66"/>
      <c r="G284" s="67"/>
      <c r="H284" s="25" t="s">
        <v>28</v>
      </c>
      <c r="I284" s="26">
        <v>635</v>
      </c>
      <c r="J284" s="27">
        <v>657.05188020217804</v>
      </c>
      <c r="K284" s="27">
        <v>417227.94</v>
      </c>
      <c r="L284" s="28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30"/>
      <c r="Z284" s="29" t="s">
        <v>776</v>
      </c>
      <c r="AA284" s="29" t="s">
        <v>687</v>
      </c>
      <c r="AB284" s="30"/>
      <c r="AC284" s="30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31"/>
      <c r="AO284" s="31"/>
      <c r="AP284" s="31">
        <v>417227.94</v>
      </c>
      <c r="AQ284" s="31"/>
      <c r="AR284" s="34"/>
      <c r="AS284" s="34"/>
      <c r="AT284" s="34"/>
      <c r="AU284" s="34"/>
    </row>
    <row r="285" spans="1:47" x14ac:dyDescent="0.25">
      <c r="A285" s="36"/>
      <c r="B285" s="68" t="s">
        <v>777</v>
      </c>
      <c r="C285" s="69"/>
      <c r="D285" s="69"/>
      <c r="E285" s="69"/>
      <c r="F285" s="69"/>
      <c r="G285" s="69"/>
      <c r="H285" s="69"/>
      <c r="I285" s="69"/>
      <c r="J285" s="70"/>
      <c r="K285" s="37">
        <f>SUM(K276:K284)</f>
        <v>1397175.8699999999</v>
      </c>
      <c r="L285" s="31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30"/>
      <c r="Z285" s="29"/>
      <c r="AA285" s="29"/>
      <c r="AB285" s="30" t="s">
        <v>777</v>
      </c>
      <c r="AC285" s="30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31"/>
      <c r="AO285" s="31"/>
      <c r="AP285" s="37">
        <f>SUM(AP276:AP284)</f>
        <v>1397175.8699999999</v>
      </c>
      <c r="AQ285" s="37"/>
      <c r="AR285" s="34"/>
      <c r="AS285" s="34"/>
      <c r="AT285" s="34"/>
      <c r="AU285" s="34"/>
    </row>
    <row r="286" spans="1:47" x14ac:dyDescent="0.25">
      <c r="B286" s="62"/>
      <c r="C286" s="63"/>
      <c r="D286" s="64"/>
      <c r="E286" s="62" t="s">
        <v>778</v>
      </c>
      <c r="F286" s="63"/>
      <c r="G286" s="64"/>
      <c r="H286" s="42"/>
      <c r="I286" s="42"/>
      <c r="J286" s="42" t="s">
        <v>3</v>
      </c>
      <c r="K286" s="40" t="s">
        <v>3</v>
      </c>
      <c r="L286" s="40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30" t="s">
        <v>778</v>
      </c>
      <c r="Z286" s="29"/>
      <c r="AA286" s="29"/>
      <c r="AB286" s="30"/>
      <c r="AC286" s="30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31"/>
      <c r="AO286" s="31"/>
      <c r="AP286" s="31"/>
      <c r="AQ286" s="31"/>
      <c r="AR286" s="34"/>
      <c r="AS286" s="34"/>
      <c r="AT286" s="34"/>
      <c r="AU286" s="34"/>
    </row>
    <row r="287" spans="1:47" x14ac:dyDescent="0.25">
      <c r="A287" s="24" t="s">
        <v>782</v>
      </c>
      <c r="B287" s="65" t="s">
        <v>780</v>
      </c>
      <c r="C287" s="66"/>
      <c r="D287" s="67"/>
      <c r="E287" s="65" t="s">
        <v>781</v>
      </c>
      <c r="F287" s="66"/>
      <c r="G287" s="67"/>
      <c r="H287" s="25" t="s">
        <v>16</v>
      </c>
      <c r="I287" s="26">
        <v>1</v>
      </c>
      <c r="J287" s="27">
        <v>117340.78721608662</v>
      </c>
      <c r="K287" s="27">
        <v>117340.79</v>
      </c>
      <c r="L287" s="28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30"/>
      <c r="Z287" s="29" t="s">
        <v>780</v>
      </c>
      <c r="AA287" s="29" t="s">
        <v>781</v>
      </c>
      <c r="AB287" s="30"/>
      <c r="AC287" s="30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31"/>
      <c r="AO287" s="31"/>
      <c r="AP287" s="31">
        <v>117340.79</v>
      </c>
      <c r="AQ287" s="31"/>
      <c r="AR287" s="34"/>
      <c r="AS287" s="34"/>
      <c r="AT287" s="34"/>
      <c r="AU287" s="34"/>
    </row>
    <row r="288" spans="1:47" x14ac:dyDescent="0.25">
      <c r="A288" s="24" t="s">
        <v>785</v>
      </c>
      <c r="B288" s="65" t="s">
        <v>783</v>
      </c>
      <c r="C288" s="66"/>
      <c r="D288" s="67"/>
      <c r="E288" s="65" t="s">
        <v>784</v>
      </c>
      <c r="F288" s="66"/>
      <c r="G288" s="67"/>
      <c r="H288" s="25" t="s">
        <v>16</v>
      </c>
      <c r="I288" s="26">
        <v>19</v>
      </c>
      <c r="J288" s="27">
        <v>10824.777771456924</v>
      </c>
      <c r="K288" s="27">
        <v>205670.78</v>
      </c>
      <c r="L288" s="28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30"/>
      <c r="Z288" s="29" t="s">
        <v>783</v>
      </c>
      <c r="AA288" s="29" t="s">
        <v>784</v>
      </c>
      <c r="AB288" s="30"/>
      <c r="AC288" s="30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31"/>
      <c r="AO288" s="31"/>
      <c r="AP288" s="31">
        <v>205670.78</v>
      </c>
      <c r="AQ288" s="31"/>
      <c r="AR288" s="34"/>
      <c r="AS288" s="34"/>
      <c r="AT288" s="34"/>
      <c r="AU288" s="34"/>
    </row>
    <row r="289" spans="1:47" x14ac:dyDescent="0.25">
      <c r="A289" s="24" t="s">
        <v>788</v>
      </c>
      <c r="B289" s="65" t="s">
        <v>786</v>
      </c>
      <c r="C289" s="66"/>
      <c r="D289" s="67"/>
      <c r="E289" s="65" t="s">
        <v>787</v>
      </c>
      <c r="F289" s="66"/>
      <c r="G289" s="67"/>
      <c r="H289" s="25" t="s">
        <v>16</v>
      </c>
      <c r="I289" s="26">
        <v>24</v>
      </c>
      <c r="J289" s="27">
        <v>1762.3582036496759</v>
      </c>
      <c r="K289" s="27">
        <v>42296.6</v>
      </c>
      <c r="L289" s="28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30"/>
      <c r="Z289" s="29" t="s">
        <v>786</v>
      </c>
      <c r="AA289" s="29" t="s">
        <v>787</v>
      </c>
      <c r="AB289" s="30"/>
      <c r="AC289" s="30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31"/>
      <c r="AO289" s="31"/>
      <c r="AP289" s="31">
        <v>42296.6</v>
      </c>
      <c r="AQ289" s="31"/>
      <c r="AR289" s="34"/>
      <c r="AS289" s="34"/>
      <c r="AT289" s="34"/>
      <c r="AU289" s="34"/>
    </row>
    <row r="290" spans="1:47" x14ac:dyDescent="0.25">
      <c r="A290" s="24" t="s">
        <v>791</v>
      </c>
      <c r="B290" s="65" t="s">
        <v>789</v>
      </c>
      <c r="C290" s="66"/>
      <c r="D290" s="67"/>
      <c r="E290" s="65" t="s">
        <v>790</v>
      </c>
      <c r="F290" s="66"/>
      <c r="G290" s="67"/>
      <c r="H290" s="25" t="s">
        <v>16</v>
      </c>
      <c r="I290" s="26">
        <v>10</v>
      </c>
      <c r="J290" s="27">
        <v>2418.0472152605398</v>
      </c>
      <c r="K290" s="27">
        <v>24180.47</v>
      </c>
      <c r="L290" s="28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30"/>
      <c r="Z290" s="29" t="s">
        <v>789</v>
      </c>
      <c r="AA290" s="29" t="s">
        <v>790</v>
      </c>
      <c r="AB290" s="30"/>
      <c r="AC290" s="30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31"/>
      <c r="AO290" s="31"/>
      <c r="AP290" s="31">
        <v>24180.47</v>
      </c>
      <c r="AQ290" s="31"/>
      <c r="AR290" s="34"/>
      <c r="AS290" s="34"/>
      <c r="AT290" s="34"/>
      <c r="AU290" s="34"/>
    </row>
    <row r="291" spans="1:47" x14ac:dyDescent="0.25">
      <c r="A291" s="24" t="s">
        <v>794</v>
      </c>
      <c r="B291" s="65" t="s">
        <v>792</v>
      </c>
      <c r="C291" s="66"/>
      <c r="D291" s="67"/>
      <c r="E291" s="65" t="s">
        <v>793</v>
      </c>
      <c r="F291" s="66"/>
      <c r="G291" s="67"/>
      <c r="H291" s="25" t="s">
        <v>16</v>
      </c>
      <c r="I291" s="26">
        <v>24</v>
      </c>
      <c r="J291" s="27">
        <v>3076.959361350132</v>
      </c>
      <c r="K291" s="27">
        <v>73847.02</v>
      </c>
      <c r="L291" s="28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30"/>
      <c r="Z291" s="29" t="s">
        <v>792</v>
      </c>
      <c r="AA291" s="29" t="s">
        <v>793</v>
      </c>
      <c r="AB291" s="30"/>
      <c r="AC291" s="30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31"/>
      <c r="AO291" s="31"/>
      <c r="AP291" s="31">
        <v>73847.02</v>
      </c>
      <c r="AQ291" s="31"/>
      <c r="AR291" s="34"/>
      <c r="AS291" s="34"/>
      <c r="AT291" s="34"/>
      <c r="AU291" s="34"/>
    </row>
    <row r="292" spans="1:47" x14ac:dyDescent="0.25">
      <c r="A292" s="24" t="s">
        <v>797</v>
      </c>
      <c r="B292" s="65" t="s">
        <v>795</v>
      </c>
      <c r="C292" s="66"/>
      <c r="D292" s="67"/>
      <c r="E292" s="65" t="s">
        <v>796</v>
      </c>
      <c r="F292" s="66"/>
      <c r="G292" s="67"/>
      <c r="H292" s="25" t="s">
        <v>16</v>
      </c>
      <c r="I292" s="26">
        <v>6</v>
      </c>
      <c r="J292" s="27">
        <v>4612.9520555446979</v>
      </c>
      <c r="K292" s="27">
        <v>27677.71</v>
      </c>
      <c r="L292" s="28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30"/>
      <c r="Z292" s="29" t="s">
        <v>795</v>
      </c>
      <c r="AA292" s="29" t="s">
        <v>796</v>
      </c>
      <c r="AB292" s="30"/>
      <c r="AC292" s="30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31"/>
      <c r="AO292" s="31"/>
      <c r="AP292" s="31">
        <v>27677.71</v>
      </c>
      <c r="AQ292" s="31"/>
      <c r="AR292" s="34"/>
      <c r="AS292" s="34"/>
      <c r="AT292" s="34"/>
      <c r="AU292" s="34"/>
    </row>
    <row r="293" spans="1:47" x14ac:dyDescent="0.25">
      <c r="A293" s="24" t="s">
        <v>799</v>
      </c>
      <c r="B293" s="65" t="s">
        <v>798</v>
      </c>
      <c r="C293" s="66"/>
      <c r="D293" s="67"/>
      <c r="E293" s="65" t="s">
        <v>746</v>
      </c>
      <c r="F293" s="66"/>
      <c r="G293" s="67"/>
      <c r="H293" s="25" t="s">
        <v>28</v>
      </c>
      <c r="I293" s="26">
        <v>970</v>
      </c>
      <c r="J293" s="27">
        <v>151.04961087964801</v>
      </c>
      <c r="K293" s="27">
        <v>146518.12</v>
      </c>
      <c r="L293" s="28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30"/>
      <c r="Z293" s="29" t="s">
        <v>798</v>
      </c>
      <c r="AA293" s="29" t="s">
        <v>746</v>
      </c>
      <c r="AB293" s="30"/>
      <c r="AC293" s="30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31"/>
      <c r="AO293" s="31"/>
      <c r="AP293" s="31">
        <v>146518.12</v>
      </c>
      <c r="AQ293" s="31"/>
      <c r="AR293" s="34"/>
      <c r="AS293" s="34"/>
      <c r="AT293" s="34"/>
      <c r="AU293" s="34"/>
    </row>
    <row r="294" spans="1:47" x14ac:dyDescent="0.25">
      <c r="A294" s="24" t="s">
        <v>803</v>
      </c>
      <c r="B294" s="65" t="s">
        <v>800</v>
      </c>
      <c r="C294" s="66"/>
      <c r="D294" s="67"/>
      <c r="E294" s="65" t="s">
        <v>687</v>
      </c>
      <c r="F294" s="66"/>
      <c r="G294" s="67"/>
      <c r="H294" s="25" t="s">
        <v>28</v>
      </c>
      <c r="I294" s="26">
        <v>960</v>
      </c>
      <c r="J294" s="27">
        <v>232.95104965547398</v>
      </c>
      <c r="K294" s="27">
        <v>223633.01</v>
      </c>
      <c r="L294" s="28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30"/>
      <c r="Z294" s="29" t="s">
        <v>800</v>
      </c>
      <c r="AA294" s="29" t="s">
        <v>687</v>
      </c>
      <c r="AB294" s="30"/>
      <c r="AC294" s="30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31"/>
      <c r="AO294" s="31"/>
      <c r="AP294" s="31">
        <v>223633.01</v>
      </c>
      <c r="AQ294" s="31"/>
      <c r="AR294" s="34"/>
      <c r="AS294" s="34"/>
      <c r="AT294" s="34"/>
      <c r="AU294" s="34"/>
    </row>
    <row r="295" spans="1:47" x14ac:dyDescent="0.25">
      <c r="A295" s="36"/>
      <c r="B295" s="68" t="s">
        <v>801</v>
      </c>
      <c r="C295" s="69"/>
      <c r="D295" s="69"/>
      <c r="E295" s="69"/>
      <c r="F295" s="69"/>
      <c r="G295" s="69"/>
      <c r="H295" s="69"/>
      <c r="I295" s="69"/>
      <c r="J295" s="70"/>
      <c r="K295" s="37">
        <f>SUM(K287:K294)</f>
        <v>861164.5</v>
      </c>
      <c r="L295" s="31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30"/>
      <c r="Z295" s="29"/>
      <c r="AA295" s="29"/>
      <c r="AB295" s="30" t="s">
        <v>801</v>
      </c>
      <c r="AC295" s="30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31"/>
      <c r="AO295" s="31"/>
      <c r="AP295" s="37">
        <f>SUM(AP287:AP294)</f>
        <v>861164.5</v>
      </c>
      <c r="AQ295" s="37"/>
      <c r="AR295" s="34"/>
      <c r="AS295" s="34"/>
      <c r="AT295" s="34"/>
      <c r="AU295" s="34"/>
    </row>
    <row r="296" spans="1:47" x14ac:dyDescent="0.25">
      <c r="B296" s="62"/>
      <c r="C296" s="63"/>
      <c r="D296" s="64"/>
      <c r="E296" s="62" t="s">
        <v>802</v>
      </c>
      <c r="F296" s="63"/>
      <c r="G296" s="64"/>
      <c r="H296" s="42"/>
      <c r="I296" s="42"/>
      <c r="J296" s="42" t="s">
        <v>3</v>
      </c>
      <c r="K296" s="40" t="s">
        <v>3</v>
      </c>
      <c r="L296" s="40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30" t="s">
        <v>802</v>
      </c>
      <c r="Z296" s="29"/>
      <c r="AA296" s="29"/>
      <c r="AB296" s="30"/>
      <c r="AC296" s="30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31"/>
      <c r="AO296" s="31"/>
      <c r="AP296" s="31"/>
      <c r="AQ296" s="31"/>
      <c r="AR296" s="34"/>
      <c r="AS296" s="34"/>
      <c r="AT296" s="34"/>
      <c r="AU296" s="34"/>
    </row>
    <row r="297" spans="1:47" x14ac:dyDescent="0.25">
      <c r="A297" s="24" t="s">
        <v>806</v>
      </c>
      <c r="B297" s="65" t="s">
        <v>804</v>
      </c>
      <c r="C297" s="66"/>
      <c r="D297" s="67"/>
      <c r="E297" s="65" t="s">
        <v>805</v>
      </c>
      <c r="F297" s="66"/>
      <c r="G297" s="67"/>
      <c r="H297" s="25" t="s">
        <v>24</v>
      </c>
      <c r="I297" s="26">
        <v>4</v>
      </c>
      <c r="J297" s="27">
        <v>22875.729409313648</v>
      </c>
      <c r="K297" s="27">
        <v>91502.92</v>
      </c>
      <c r="L297" s="28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30"/>
      <c r="Z297" s="29" t="s">
        <v>804</v>
      </c>
      <c r="AA297" s="29" t="s">
        <v>805</v>
      </c>
      <c r="AB297" s="30"/>
      <c r="AC297" s="30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31"/>
      <c r="AO297" s="31"/>
      <c r="AP297" s="31">
        <v>91502.92</v>
      </c>
      <c r="AQ297" s="31"/>
      <c r="AR297" s="34"/>
      <c r="AS297" s="34"/>
      <c r="AT297" s="34"/>
      <c r="AU297" s="34"/>
    </row>
    <row r="298" spans="1:47" x14ac:dyDescent="0.25">
      <c r="A298" s="24" t="s">
        <v>808</v>
      </c>
      <c r="B298" s="65" t="s">
        <v>807</v>
      </c>
      <c r="C298" s="66"/>
      <c r="D298" s="67"/>
      <c r="E298" s="65" t="s">
        <v>746</v>
      </c>
      <c r="F298" s="66"/>
      <c r="G298" s="67"/>
      <c r="H298" s="25" t="s">
        <v>28</v>
      </c>
      <c r="I298" s="26">
        <v>122</v>
      </c>
      <c r="J298" s="27">
        <v>156.19269892132198</v>
      </c>
      <c r="K298" s="27">
        <v>19055.509999999998</v>
      </c>
      <c r="L298" s="28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30"/>
      <c r="Z298" s="29" t="s">
        <v>807</v>
      </c>
      <c r="AA298" s="29" t="s">
        <v>746</v>
      </c>
      <c r="AB298" s="30"/>
      <c r="AC298" s="30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31"/>
      <c r="AO298" s="31"/>
      <c r="AP298" s="31">
        <v>19055.509999999998</v>
      </c>
      <c r="AQ298" s="31"/>
      <c r="AR298" s="34"/>
      <c r="AS298" s="34"/>
      <c r="AT298" s="34"/>
      <c r="AU298" s="34"/>
    </row>
    <row r="299" spans="1:47" x14ac:dyDescent="0.25">
      <c r="A299" s="24" t="s">
        <v>812</v>
      </c>
      <c r="B299" s="65" t="s">
        <v>809</v>
      </c>
      <c r="C299" s="66"/>
      <c r="D299" s="67"/>
      <c r="E299" s="65" t="s">
        <v>687</v>
      </c>
      <c r="F299" s="66"/>
      <c r="G299" s="67"/>
      <c r="H299" s="25" t="s">
        <v>28</v>
      </c>
      <c r="I299" s="26">
        <v>120</v>
      </c>
      <c r="J299" s="27">
        <v>836.28402187885195</v>
      </c>
      <c r="K299" s="27">
        <v>100354.08</v>
      </c>
      <c r="L299" s="28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30"/>
      <c r="Z299" s="29" t="s">
        <v>809</v>
      </c>
      <c r="AA299" s="29" t="s">
        <v>687</v>
      </c>
      <c r="AB299" s="30"/>
      <c r="AC299" s="30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31"/>
      <c r="AO299" s="31"/>
      <c r="AP299" s="31">
        <v>100354.08</v>
      </c>
      <c r="AQ299" s="31"/>
      <c r="AR299" s="34"/>
      <c r="AS299" s="34"/>
      <c r="AT299" s="34"/>
      <c r="AU299" s="34"/>
    </row>
    <row r="300" spans="1:47" x14ac:dyDescent="0.25">
      <c r="A300" s="36"/>
      <c r="B300" s="68" t="s">
        <v>810</v>
      </c>
      <c r="C300" s="69"/>
      <c r="D300" s="69"/>
      <c r="E300" s="69"/>
      <c r="F300" s="69"/>
      <c r="G300" s="69"/>
      <c r="H300" s="69"/>
      <c r="I300" s="69"/>
      <c r="J300" s="70"/>
      <c r="K300" s="37">
        <f>K297+K298+K299</f>
        <v>210912.51</v>
      </c>
      <c r="L300" s="31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30"/>
      <c r="Z300" s="29"/>
      <c r="AA300" s="29"/>
      <c r="AB300" s="30" t="s">
        <v>810</v>
      </c>
      <c r="AC300" s="30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31"/>
      <c r="AO300" s="31"/>
      <c r="AP300" s="37">
        <f>AP297+AP298+AP299</f>
        <v>210912.51</v>
      </c>
      <c r="AQ300" s="37"/>
      <c r="AR300" s="34"/>
      <c r="AS300" s="34"/>
      <c r="AT300" s="34"/>
      <c r="AU300" s="34"/>
    </row>
    <row r="301" spans="1:47" x14ac:dyDescent="0.25">
      <c r="B301" s="62"/>
      <c r="C301" s="63"/>
      <c r="D301" s="64"/>
      <c r="E301" s="62" t="s">
        <v>811</v>
      </c>
      <c r="F301" s="63"/>
      <c r="G301" s="64"/>
      <c r="H301" s="42"/>
      <c r="I301" s="42"/>
      <c r="J301" s="42" t="s">
        <v>3</v>
      </c>
      <c r="K301" s="40" t="s">
        <v>3</v>
      </c>
      <c r="L301" s="40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30" t="s">
        <v>811</v>
      </c>
      <c r="Z301" s="29"/>
      <c r="AA301" s="29"/>
      <c r="AB301" s="30"/>
      <c r="AC301" s="30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31"/>
      <c r="AO301" s="31"/>
      <c r="AP301" s="31"/>
      <c r="AQ301" s="31"/>
      <c r="AR301" s="34"/>
      <c r="AS301" s="34"/>
      <c r="AT301" s="34"/>
      <c r="AU301" s="34"/>
    </row>
    <row r="302" spans="1:47" x14ac:dyDescent="0.25">
      <c r="A302" s="24" t="s">
        <v>815</v>
      </c>
      <c r="B302" s="65" t="s">
        <v>813</v>
      </c>
      <c r="C302" s="66"/>
      <c r="D302" s="67"/>
      <c r="E302" s="65" t="s">
        <v>814</v>
      </c>
      <c r="F302" s="66"/>
      <c r="G302" s="67"/>
      <c r="H302" s="25" t="s">
        <v>16</v>
      </c>
      <c r="I302" s="26">
        <v>190</v>
      </c>
      <c r="J302" s="27">
        <v>7250.8588236273599</v>
      </c>
      <c r="K302" s="27">
        <v>1377663.18</v>
      </c>
      <c r="L302" s="28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30"/>
      <c r="Z302" s="29" t="s">
        <v>813</v>
      </c>
      <c r="AA302" s="29" t="s">
        <v>814</v>
      </c>
      <c r="AB302" s="30"/>
      <c r="AC302" s="30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31"/>
      <c r="AO302" s="31"/>
      <c r="AP302" s="31">
        <v>1377663.18</v>
      </c>
      <c r="AQ302" s="31"/>
      <c r="AR302" s="34"/>
      <c r="AS302" s="34"/>
      <c r="AT302" s="34"/>
      <c r="AU302" s="34"/>
    </row>
    <row r="303" spans="1:47" x14ac:dyDescent="0.25">
      <c r="A303" s="24" t="s">
        <v>818</v>
      </c>
      <c r="B303" s="65" t="s">
        <v>816</v>
      </c>
      <c r="C303" s="66"/>
      <c r="D303" s="67"/>
      <c r="E303" s="65" t="s">
        <v>817</v>
      </c>
      <c r="F303" s="66"/>
      <c r="G303" s="67"/>
      <c r="H303" s="25" t="s">
        <v>16</v>
      </c>
      <c r="I303" s="26">
        <v>2</v>
      </c>
      <c r="J303" s="27">
        <v>59270.41888824763</v>
      </c>
      <c r="K303" s="27">
        <v>118540.84</v>
      </c>
      <c r="L303" s="28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30"/>
      <c r="Z303" s="29" t="s">
        <v>816</v>
      </c>
      <c r="AA303" s="29" t="s">
        <v>817</v>
      </c>
      <c r="AB303" s="30"/>
      <c r="AC303" s="30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31"/>
      <c r="AO303" s="31"/>
      <c r="AP303" s="31">
        <v>118540.84</v>
      </c>
      <c r="AQ303" s="31"/>
      <c r="AR303" s="34"/>
      <c r="AS303" s="34"/>
      <c r="AT303" s="34"/>
      <c r="AU303" s="34"/>
    </row>
    <row r="304" spans="1:47" ht="38.25" x14ac:dyDescent="0.25">
      <c r="A304" s="24" t="s">
        <v>821</v>
      </c>
      <c r="B304" s="65" t="s">
        <v>819</v>
      </c>
      <c r="C304" s="66"/>
      <c r="D304" s="67"/>
      <c r="E304" s="65" t="s">
        <v>820</v>
      </c>
      <c r="F304" s="66"/>
      <c r="G304" s="67"/>
      <c r="H304" s="25" t="s">
        <v>16</v>
      </c>
      <c r="I304" s="26">
        <v>2</v>
      </c>
      <c r="J304" s="27">
        <v>158140.13865885048</v>
      </c>
      <c r="K304" s="27">
        <v>316280.28000000003</v>
      </c>
      <c r="L304" s="28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30"/>
      <c r="Z304" s="29" t="s">
        <v>819</v>
      </c>
      <c r="AA304" s="29" t="s">
        <v>820</v>
      </c>
      <c r="AB304" s="30"/>
      <c r="AC304" s="30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31"/>
      <c r="AO304" s="31"/>
      <c r="AP304" s="31">
        <v>316280.28000000003</v>
      </c>
      <c r="AQ304" s="31"/>
      <c r="AR304" s="34"/>
      <c r="AS304" s="34"/>
      <c r="AT304" s="34"/>
      <c r="AU304" s="34"/>
    </row>
    <row r="305" spans="1:47" x14ac:dyDescent="0.25">
      <c r="A305" s="24" t="s">
        <v>823</v>
      </c>
      <c r="B305" s="65" t="s">
        <v>822</v>
      </c>
      <c r="C305" s="66"/>
      <c r="D305" s="67"/>
      <c r="E305" s="65" t="s">
        <v>746</v>
      </c>
      <c r="F305" s="66"/>
      <c r="G305" s="67"/>
      <c r="H305" s="25" t="s">
        <v>28</v>
      </c>
      <c r="I305" s="26">
        <v>1860</v>
      </c>
      <c r="J305" s="27">
        <v>153.89472341333999</v>
      </c>
      <c r="K305" s="27">
        <v>286244.19</v>
      </c>
      <c r="L305" s="28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30"/>
      <c r="Z305" s="29" t="s">
        <v>822</v>
      </c>
      <c r="AA305" s="29" t="s">
        <v>746</v>
      </c>
      <c r="AB305" s="30"/>
      <c r="AC305" s="30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31"/>
      <c r="AO305" s="31"/>
      <c r="AP305" s="31">
        <v>286244.19</v>
      </c>
      <c r="AQ305" s="31"/>
      <c r="AR305" s="34"/>
      <c r="AS305" s="34"/>
      <c r="AT305" s="34"/>
      <c r="AU305" s="34"/>
    </row>
    <row r="306" spans="1:47" x14ac:dyDescent="0.25">
      <c r="A306" s="24" t="s">
        <v>827</v>
      </c>
      <c r="B306" s="65" t="s">
        <v>824</v>
      </c>
      <c r="C306" s="66"/>
      <c r="D306" s="67"/>
      <c r="E306" s="65" t="s">
        <v>687</v>
      </c>
      <c r="F306" s="66"/>
      <c r="G306" s="67"/>
      <c r="H306" s="25" t="s">
        <v>28</v>
      </c>
      <c r="I306" s="26">
        <v>1865</v>
      </c>
      <c r="J306" s="27">
        <v>489.79706541559199</v>
      </c>
      <c r="K306" s="27">
        <v>913471.53</v>
      </c>
      <c r="L306" s="28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30"/>
      <c r="Z306" s="29" t="s">
        <v>824</v>
      </c>
      <c r="AA306" s="29" t="s">
        <v>687</v>
      </c>
      <c r="AB306" s="30"/>
      <c r="AC306" s="30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31"/>
      <c r="AO306" s="31"/>
      <c r="AP306" s="31">
        <v>913471.53</v>
      </c>
      <c r="AQ306" s="31"/>
      <c r="AR306" s="34"/>
      <c r="AS306" s="34"/>
      <c r="AT306" s="34"/>
      <c r="AU306" s="34"/>
    </row>
    <row r="307" spans="1:47" x14ac:dyDescent="0.25">
      <c r="A307" s="36"/>
      <c r="B307" s="68" t="s">
        <v>825</v>
      </c>
      <c r="C307" s="69"/>
      <c r="D307" s="69"/>
      <c r="E307" s="69"/>
      <c r="F307" s="69"/>
      <c r="G307" s="69"/>
      <c r="H307" s="69"/>
      <c r="I307" s="69"/>
      <c r="J307" s="70"/>
      <c r="K307" s="37">
        <f>SUM(K302:K306)</f>
        <v>3012200.0200000005</v>
      </c>
      <c r="L307" s="31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30"/>
      <c r="Z307" s="29"/>
      <c r="AA307" s="29"/>
      <c r="AB307" s="30" t="s">
        <v>825</v>
      </c>
      <c r="AC307" s="30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31"/>
      <c r="AO307" s="31"/>
      <c r="AP307" s="37">
        <f>SUM(AP302:AP306)</f>
        <v>3012200.0200000005</v>
      </c>
      <c r="AQ307" s="37"/>
      <c r="AR307" s="34"/>
      <c r="AS307" s="34"/>
      <c r="AT307" s="34"/>
      <c r="AU307" s="34"/>
    </row>
    <row r="308" spans="1:47" x14ac:dyDescent="0.25">
      <c r="B308" s="62"/>
      <c r="C308" s="63"/>
      <c r="D308" s="64"/>
      <c r="E308" s="62" t="s">
        <v>826</v>
      </c>
      <c r="F308" s="63"/>
      <c r="G308" s="64"/>
      <c r="H308" s="42"/>
      <c r="I308" s="42"/>
      <c r="J308" s="42" t="s">
        <v>3</v>
      </c>
      <c r="K308" s="40" t="s">
        <v>3</v>
      </c>
      <c r="L308" s="40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30" t="s">
        <v>826</v>
      </c>
      <c r="Z308" s="29"/>
      <c r="AA308" s="29"/>
      <c r="AB308" s="30"/>
      <c r="AC308" s="30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31"/>
      <c r="AO308" s="31"/>
      <c r="AP308" s="31"/>
      <c r="AQ308" s="31"/>
      <c r="AR308" s="34"/>
      <c r="AS308" s="34"/>
      <c r="AT308" s="34"/>
      <c r="AU308" s="34"/>
    </row>
    <row r="309" spans="1:47" x14ac:dyDescent="0.25">
      <c r="A309" s="24" t="s">
        <v>830</v>
      </c>
      <c r="B309" s="65" t="s">
        <v>828</v>
      </c>
      <c r="C309" s="66"/>
      <c r="D309" s="67"/>
      <c r="E309" s="65" t="s">
        <v>829</v>
      </c>
      <c r="F309" s="66"/>
      <c r="G309" s="67"/>
      <c r="H309" s="25" t="s">
        <v>16</v>
      </c>
      <c r="I309" s="26">
        <v>1</v>
      </c>
      <c r="J309" s="27">
        <v>85256.144787318364</v>
      </c>
      <c r="K309" s="27">
        <v>85256.14</v>
      </c>
      <c r="L309" s="28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30"/>
      <c r="Z309" s="29" t="s">
        <v>828</v>
      </c>
      <c r="AA309" s="29" t="s">
        <v>829</v>
      </c>
      <c r="AB309" s="30"/>
      <c r="AC309" s="30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31"/>
      <c r="AO309" s="31"/>
      <c r="AP309" s="31">
        <v>85256.14</v>
      </c>
      <c r="AQ309" s="31"/>
      <c r="AR309" s="34"/>
      <c r="AS309" s="34"/>
      <c r="AT309" s="34"/>
      <c r="AU309" s="34"/>
    </row>
    <row r="310" spans="1:47" x14ac:dyDescent="0.25">
      <c r="A310" s="24" t="s">
        <v>833</v>
      </c>
      <c r="B310" s="65" t="s">
        <v>831</v>
      </c>
      <c r="C310" s="66"/>
      <c r="D310" s="67"/>
      <c r="E310" s="65" t="s">
        <v>832</v>
      </c>
      <c r="F310" s="66"/>
      <c r="G310" s="67"/>
      <c r="H310" s="25" t="s">
        <v>16</v>
      </c>
      <c r="I310" s="26">
        <v>1</v>
      </c>
      <c r="J310" s="27">
        <v>31165.810351628657</v>
      </c>
      <c r="K310" s="27">
        <v>31165.81</v>
      </c>
      <c r="L310" s="28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30"/>
      <c r="Z310" s="29" t="s">
        <v>831</v>
      </c>
      <c r="AA310" s="29" t="s">
        <v>832</v>
      </c>
      <c r="AB310" s="30"/>
      <c r="AC310" s="30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31"/>
      <c r="AO310" s="31"/>
      <c r="AP310" s="31">
        <v>31165.81</v>
      </c>
      <c r="AQ310" s="31"/>
      <c r="AR310" s="34"/>
      <c r="AS310" s="34"/>
      <c r="AT310" s="34"/>
      <c r="AU310" s="34"/>
    </row>
    <row r="311" spans="1:47" x14ac:dyDescent="0.25">
      <c r="A311" s="24" t="s">
        <v>836</v>
      </c>
      <c r="B311" s="65" t="s">
        <v>834</v>
      </c>
      <c r="C311" s="66"/>
      <c r="D311" s="67"/>
      <c r="E311" s="65" t="s">
        <v>835</v>
      </c>
      <c r="F311" s="66"/>
      <c r="G311" s="67"/>
      <c r="H311" s="25" t="s">
        <v>16</v>
      </c>
      <c r="I311" s="26">
        <v>25</v>
      </c>
      <c r="J311" s="27">
        <v>3786.9840535869603</v>
      </c>
      <c r="K311" s="27">
        <v>94674.6</v>
      </c>
      <c r="L311" s="28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30"/>
      <c r="Z311" s="29" t="s">
        <v>834</v>
      </c>
      <c r="AA311" s="29" t="s">
        <v>835</v>
      </c>
      <c r="AB311" s="30"/>
      <c r="AC311" s="30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31"/>
      <c r="AO311" s="31"/>
      <c r="AP311" s="31">
        <v>94674.6</v>
      </c>
      <c r="AQ311" s="31"/>
      <c r="AR311" s="34"/>
      <c r="AS311" s="34"/>
      <c r="AT311" s="34"/>
      <c r="AU311" s="34"/>
    </row>
    <row r="312" spans="1:47" x14ac:dyDescent="0.25">
      <c r="A312" s="24" t="s">
        <v>839</v>
      </c>
      <c r="B312" s="65" t="s">
        <v>837</v>
      </c>
      <c r="C312" s="66"/>
      <c r="D312" s="67"/>
      <c r="E312" s="65" t="s">
        <v>838</v>
      </c>
      <c r="F312" s="66"/>
      <c r="G312" s="67"/>
      <c r="H312" s="25" t="s">
        <v>16</v>
      </c>
      <c r="I312" s="26">
        <v>9</v>
      </c>
      <c r="J312" s="27">
        <v>9713.9005982931048</v>
      </c>
      <c r="K312" s="27">
        <v>87425.11</v>
      </c>
      <c r="L312" s="28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30"/>
      <c r="Z312" s="29" t="s">
        <v>837</v>
      </c>
      <c r="AA312" s="29" t="s">
        <v>838</v>
      </c>
      <c r="AB312" s="30"/>
      <c r="AC312" s="30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31"/>
      <c r="AO312" s="31"/>
      <c r="AP312" s="31">
        <v>87425.11</v>
      </c>
      <c r="AQ312" s="31"/>
      <c r="AR312" s="34"/>
      <c r="AS312" s="34"/>
      <c r="AT312" s="34"/>
      <c r="AU312" s="34"/>
    </row>
    <row r="313" spans="1:47" x14ac:dyDescent="0.25">
      <c r="A313" s="24" t="s">
        <v>842</v>
      </c>
      <c r="B313" s="65" t="s">
        <v>840</v>
      </c>
      <c r="C313" s="66"/>
      <c r="D313" s="67"/>
      <c r="E313" s="65" t="s">
        <v>841</v>
      </c>
      <c r="F313" s="66"/>
      <c r="G313" s="67"/>
      <c r="H313" s="25" t="s">
        <v>16</v>
      </c>
      <c r="I313" s="26">
        <v>159</v>
      </c>
      <c r="J313" s="27">
        <v>1027.87151239065</v>
      </c>
      <c r="K313" s="27">
        <v>163431.57</v>
      </c>
      <c r="L313" s="28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30"/>
      <c r="Z313" s="29" t="s">
        <v>840</v>
      </c>
      <c r="AA313" s="29" t="s">
        <v>841</v>
      </c>
      <c r="AB313" s="30"/>
      <c r="AC313" s="30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31"/>
      <c r="AO313" s="31"/>
      <c r="AP313" s="31">
        <v>163431.57</v>
      </c>
      <c r="AQ313" s="31"/>
      <c r="AR313" s="34"/>
      <c r="AS313" s="34"/>
      <c r="AT313" s="34"/>
      <c r="AU313" s="34"/>
    </row>
    <row r="314" spans="1:47" x14ac:dyDescent="0.25">
      <c r="A314" s="24" t="s">
        <v>844</v>
      </c>
      <c r="B314" s="65" t="s">
        <v>843</v>
      </c>
      <c r="C314" s="66"/>
      <c r="D314" s="67"/>
      <c r="E314" s="65" t="s">
        <v>746</v>
      </c>
      <c r="F314" s="66"/>
      <c r="G314" s="67"/>
      <c r="H314" s="25" t="s">
        <v>28</v>
      </c>
      <c r="I314" s="26">
        <v>4355</v>
      </c>
      <c r="J314" s="27">
        <v>151.49726844613798</v>
      </c>
      <c r="K314" s="27">
        <v>659770.6</v>
      </c>
      <c r="L314" s="28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30"/>
      <c r="Z314" s="29" t="s">
        <v>843</v>
      </c>
      <c r="AA314" s="29" t="s">
        <v>746</v>
      </c>
      <c r="AB314" s="30"/>
      <c r="AC314" s="30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31"/>
      <c r="AO314" s="31"/>
      <c r="AP314" s="31">
        <v>659770.6</v>
      </c>
      <c r="AQ314" s="31"/>
      <c r="AR314" s="34"/>
      <c r="AS314" s="34"/>
      <c r="AT314" s="34"/>
      <c r="AU314" s="34"/>
    </row>
    <row r="315" spans="1:47" x14ac:dyDescent="0.25">
      <c r="A315" s="24" t="s">
        <v>848</v>
      </c>
      <c r="B315" s="65" t="s">
        <v>845</v>
      </c>
      <c r="C315" s="66"/>
      <c r="D315" s="67"/>
      <c r="E315" s="65" t="s">
        <v>687</v>
      </c>
      <c r="F315" s="66"/>
      <c r="G315" s="67"/>
      <c r="H315" s="25" t="s">
        <v>28</v>
      </c>
      <c r="I315" s="26">
        <v>4360</v>
      </c>
      <c r="J315" s="27">
        <v>201.217102164294</v>
      </c>
      <c r="K315" s="27">
        <v>877306.57</v>
      </c>
      <c r="L315" s="28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30"/>
      <c r="Z315" s="29" t="s">
        <v>845</v>
      </c>
      <c r="AA315" s="29" t="s">
        <v>687</v>
      </c>
      <c r="AB315" s="30"/>
      <c r="AC315" s="30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31"/>
      <c r="AO315" s="31"/>
      <c r="AP315" s="31">
        <v>877306.57</v>
      </c>
      <c r="AQ315" s="31"/>
      <c r="AR315" s="34"/>
      <c r="AS315" s="34"/>
      <c r="AT315" s="34"/>
      <c r="AU315" s="34"/>
    </row>
    <row r="316" spans="1:47" x14ac:dyDescent="0.25">
      <c r="A316" s="36"/>
      <c r="B316" s="68" t="s">
        <v>846</v>
      </c>
      <c r="C316" s="69"/>
      <c r="D316" s="69"/>
      <c r="E316" s="69"/>
      <c r="F316" s="69"/>
      <c r="G316" s="69"/>
      <c r="H316" s="69"/>
      <c r="I316" s="69"/>
      <c r="J316" s="70"/>
      <c r="K316" s="37">
        <f>SUM(K309:K315)</f>
        <v>1999030.4</v>
      </c>
      <c r="L316" s="31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30"/>
      <c r="Z316" s="29"/>
      <c r="AA316" s="29"/>
      <c r="AB316" s="30" t="s">
        <v>846</v>
      </c>
      <c r="AC316" s="30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31"/>
      <c r="AO316" s="31"/>
      <c r="AP316" s="37">
        <f>SUM(AP309:AP315)</f>
        <v>1999030.4</v>
      </c>
      <c r="AQ316" s="37"/>
      <c r="AR316" s="34"/>
      <c r="AS316" s="34"/>
      <c r="AT316" s="34"/>
      <c r="AU316" s="34"/>
    </row>
    <row r="317" spans="1:47" x14ac:dyDescent="0.25">
      <c r="B317" s="62"/>
      <c r="C317" s="63"/>
      <c r="D317" s="64"/>
      <c r="E317" s="62" t="s">
        <v>847</v>
      </c>
      <c r="F317" s="63"/>
      <c r="G317" s="64"/>
      <c r="H317" s="42"/>
      <c r="I317" s="42"/>
      <c r="J317" s="42" t="s">
        <v>3</v>
      </c>
      <c r="K317" s="40" t="s">
        <v>3</v>
      </c>
      <c r="L317" s="40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30" t="s">
        <v>847</v>
      </c>
      <c r="Z317" s="29"/>
      <c r="AA317" s="29"/>
      <c r="AB317" s="30"/>
      <c r="AC317" s="30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31"/>
      <c r="AO317" s="31"/>
      <c r="AP317" s="31"/>
      <c r="AQ317" s="31"/>
      <c r="AR317" s="34"/>
      <c r="AS317" s="34"/>
      <c r="AT317" s="34"/>
      <c r="AU317" s="34"/>
    </row>
    <row r="318" spans="1:47" x14ac:dyDescent="0.25">
      <c r="A318" s="24" t="s">
        <v>851</v>
      </c>
      <c r="B318" s="65" t="s">
        <v>849</v>
      </c>
      <c r="C318" s="66"/>
      <c r="D318" s="67"/>
      <c r="E318" s="65" t="s">
        <v>850</v>
      </c>
      <c r="F318" s="66"/>
      <c r="G318" s="67"/>
      <c r="H318" s="25" t="s">
        <v>24</v>
      </c>
      <c r="I318" s="26">
        <v>1</v>
      </c>
      <c r="J318" s="27">
        <v>127166.69173751555</v>
      </c>
      <c r="K318" s="27">
        <v>127166.69</v>
      </c>
      <c r="L318" s="28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30"/>
      <c r="Z318" s="29" t="s">
        <v>849</v>
      </c>
      <c r="AA318" s="29" t="s">
        <v>850</v>
      </c>
      <c r="AB318" s="30"/>
      <c r="AC318" s="30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31"/>
      <c r="AO318" s="31"/>
      <c r="AP318" s="31"/>
      <c r="AQ318" s="31">
        <v>127166.69</v>
      </c>
      <c r="AR318" s="34"/>
      <c r="AS318" s="34"/>
      <c r="AT318" s="34"/>
      <c r="AU318" s="34"/>
    </row>
    <row r="319" spans="1:47" ht="25.5" x14ac:dyDescent="0.25">
      <c r="A319" s="24" t="s">
        <v>854</v>
      </c>
      <c r="B319" s="65" t="s">
        <v>852</v>
      </c>
      <c r="C319" s="66"/>
      <c r="D319" s="67"/>
      <c r="E319" s="65" t="s">
        <v>853</v>
      </c>
      <c r="F319" s="66"/>
      <c r="G319" s="67"/>
      <c r="H319" s="25" t="s">
        <v>16</v>
      </c>
      <c r="I319" s="26">
        <v>55</v>
      </c>
      <c r="J319" s="27">
        <v>9124.8827202514858</v>
      </c>
      <c r="K319" s="27">
        <v>501868.55</v>
      </c>
      <c r="L319" s="28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30"/>
      <c r="Z319" s="29" t="s">
        <v>852</v>
      </c>
      <c r="AA319" s="29" t="s">
        <v>853</v>
      </c>
      <c r="AB319" s="30"/>
      <c r="AC319" s="30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31"/>
      <c r="AO319" s="31"/>
      <c r="AP319" s="31"/>
      <c r="AQ319" s="31">
        <v>501868.55</v>
      </c>
      <c r="AR319" s="34"/>
      <c r="AS319" s="34"/>
      <c r="AT319" s="34"/>
      <c r="AU319" s="34"/>
    </row>
    <row r="320" spans="1:47" x14ac:dyDescent="0.25">
      <c r="A320" s="24" t="s">
        <v>856</v>
      </c>
      <c r="B320" s="65" t="s">
        <v>855</v>
      </c>
      <c r="C320" s="66"/>
      <c r="D320" s="67"/>
      <c r="E320" s="65" t="s">
        <v>757</v>
      </c>
      <c r="F320" s="66"/>
      <c r="G320" s="67"/>
      <c r="H320" s="25" t="s">
        <v>16</v>
      </c>
      <c r="I320" s="26">
        <v>1</v>
      </c>
      <c r="J320" s="27">
        <v>11111.159238659458</v>
      </c>
      <c r="K320" s="27">
        <v>11111.16</v>
      </c>
      <c r="L320" s="28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30"/>
      <c r="Z320" s="29" t="s">
        <v>855</v>
      </c>
      <c r="AA320" s="29" t="s">
        <v>757</v>
      </c>
      <c r="AB320" s="30"/>
      <c r="AC320" s="30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31"/>
      <c r="AO320" s="31"/>
      <c r="AP320" s="31"/>
      <c r="AQ320" s="31">
        <v>11111.16</v>
      </c>
      <c r="AR320" s="34"/>
      <c r="AS320" s="34"/>
      <c r="AT320" s="34"/>
      <c r="AU320" s="34"/>
    </row>
    <row r="321" spans="1:47" x14ac:dyDescent="0.25">
      <c r="A321" s="24" t="s">
        <v>859</v>
      </c>
      <c r="B321" s="65" t="s">
        <v>857</v>
      </c>
      <c r="C321" s="66"/>
      <c r="D321" s="67"/>
      <c r="E321" s="65" t="s">
        <v>858</v>
      </c>
      <c r="F321" s="66"/>
      <c r="G321" s="67"/>
      <c r="H321" s="25" t="s">
        <v>16</v>
      </c>
      <c r="I321" s="26">
        <v>1</v>
      </c>
      <c r="J321" s="27">
        <v>469902.12857440056</v>
      </c>
      <c r="K321" s="27">
        <v>469902.13</v>
      </c>
      <c r="L321" s="28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30"/>
      <c r="Z321" s="29" t="s">
        <v>857</v>
      </c>
      <c r="AA321" s="29" t="s">
        <v>858</v>
      </c>
      <c r="AB321" s="30"/>
      <c r="AC321" s="30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31"/>
      <c r="AO321" s="31"/>
      <c r="AP321" s="31"/>
      <c r="AQ321" s="31">
        <v>469902.13</v>
      </c>
      <c r="AR321" s="34"/>
      <c r="AS321" s="34"/>
      <c r="AT321" s="34"/>
      <c r="AU321" s="34"/>
    </row>
    <row r="322" spans="1:47" x14ac:dyDescent="0.25">
      <c r="A322" s="24" t="s">
        <v>862</v>
      </c>
      <c r="B322" s="65" t="s">
        <v>860</v>
      </c>
      <c r="C322" s="66"/>
      <c r="D322" s="67"/>
      <c r="E322" s="65" t="s">
        <v>861</v>
      </c>
      <c r="F322" s="66"/>
      <c r="G322" s="67"/>
      <c r="H322" s="25" t="s">
        <v>16</v>
      </c>
      <c r="I322" s="26">
        <v>739</v>
      </c>
      <c r="J322" s="27">
        <v>5069.5130336348875</v>
      </c>
      <c r="K322" s="27">
        <v>3746370.13</v>
      </c>
      <c r="L322" s="28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30"/>
      <c r="Z322" s="29" t="s">
        <v>860</v>
      </c>
      <c r="AA322" s="29" t="s">
        <v>861</v>
      </c>
      <c r="AB322" s="30"/>
      <c r="AC322" s="30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31"/>
      <c r="AO322" s="31"/>
      <c r="AP322" s="31"/>
      <c r="AQ322" s="31">
        <v>3746370.13</v>
      </c>
      <c r="AR322" s="34"/>
      <c r="AS322" s="34"/>
      <c r="AT322" s="34"/>
      <c r="AU322" s="34"/>
    </row>
    <row r="323" spans="1:47" x14ac:dyDescent="0.25">
      <c r="A323" s="24" t="s">
        <v>865</v>
      </c>
      <c r="B323" s="65" t="s">
        <v>863</v>
      </c>
      <c r="C323" s="66"/>
      <c r="D323" s="67"/>
      <c r="E323" s="65" t="s">
        <v>864</v>
      </c>
      <c r="F323" s="66"/>
      <c r="G323" s="67"/>
      <c r="H323" s="25" t="s">
        <v>16</v>
      </c>
      <c r="I323" s="26">
        <v>134</v>
      </c>
      <c r="J323" s="27">
        <v>2019.9204715161779</v>
      </c>
      <c r="K323" s="27">
        <v>270669.34000000003</v>
      </c>
      <c r="L323" s="28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30"/>
      <c r="Z323" s="29" t="s">
        <v>863</v>
      </c>
      <c r="AA323" s="29" t="s">
        <v>864</v>
      </c>
      <c r="AB323" s="30"/>
      <c r="AC323" s="30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31"/>
      <c r="AO323" s="31"/>
      <c r="AP323" s="31"/>
      <c r="AQ323" s="31">
        <v>270669.34000000003</v>
      </c>
      <c r="AR323" s="34"/>
      <c r="AS323" s="34"/>
      <c r="AT323" s="34"/>
      <c r="AU323" s="34"/>
    </row>
    <row r="324" spans="1:47" x14ac:dyDescent="0.25">
      <c r="A324" s="24" t="s">
        <v>868</v>
      </c>
      <c r="B324" s="65" t="s">
        <v>866</v>
      </c>
      <c r="C324" s="66"/>
      <c r="D324" s="67"/>
      <c r="E324" s="65" t="s">
        <v>867</v>
      </c>
      <c r="F324" s="66"/>
      <c r="G324" s="67"/>
      <c r="H324" s="25" t="s">
        <v>16</v>
      </c>
      <c r="I324" s="26">
        <v>64</v>
      </c>
      <c r="J324" s="27">
        <v>7053.7701190206963</v>
      </c>
      <c r="K324" s="27">
        <v>451441.29</v>
      </c>
      <c r="L324" s="28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30"/>
      <c r="Z324" s="29" t="s">
        <v>866</v>
      </c>
      <c r="AA324" s="29" t="s">
        <v>867</v>
      </c>
      <c r="AB324" s="30"/>
      <c r="AC324" s="30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31"/>
      <c r="AO324" s="31"/>
      <c r="AP324" s="31"/>
      <c r="AQ324" s="31">
        <v>451441.29</v>
      </c>
      <c r="AR324" s="34"/>
      <c r="AS324" s="34"/>
      <c r="AT324" s="34"/>
      <c r="AU324" s="34"/>
    </row>
    <row r="325" spans="1:47" ht="25.5" x14ac:dyDescent="0.25">
      <c r="A325" s="24" t="s">
        <v>871</v>
      </c>
      <c r="B325" s="65" t="s">
        <v>869</v>
      </c>
      <c r="C325" s="66"/>
      <c r="D325" s="67"/>
      <c r="E325" s="65" t="s">
        <v>870</v>
      </c>
      <c r="F325" s="66"/>
      <c r="G325" s="67"/>
      <c r="H325" s="25" t="s">
        <v>16</v>
      </c>
      <c r="I325" s="26">
        <v>334</v>
      </c>
      <c r="J325" s="27">
        <v>5600.2558444654323</v>
      </c>
      <c r="K325" s="27">
        <v>1870485.45</v>
      </c>
      <c r="L325" s="28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30"/>
      <c r="Z325" s="29" t="s">
        <v>869</v>
      </c>
      <c r="AA325" s="29" t="s">
        <v>870</v>
      </c>
      <c r="AB325" s="30"/>
      <c r="AC325" s="30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31"/>
      <c r="AO325" s="31"/>
      <c r="AP325" s="31"/>
      <c r="AQ325" s="31">
        <v>1870485.45</v>
      </c>
      <c r="AR325" s="34"/>
      <c r="AS325" s="34"/>
      <c r="AT325" s="34"/>
      <c r="AU325" s="34"/>
    </row>
    <row r="326" spans="1:47" x14ac:dyDescent="0.25">
      <c r="A326" s="24" t="s">
        <v>874</v>
      </c>
      <c r="B326" s="65" t="s">
        <v>872</v>
      </c>
      <c r="C326" s="66"/>
      <c r="D326" s="67"/>
      <c r="E326" s="65" t="s">
        <v>873</v>
      </c>
      <c r="F326" s="66"/>
      <c r="G326" s="67"/>
      <c r="H326" s="25" t="s">
        <v>16</v>
      </c>
      <c r="I326" s="26">
        <v>3</v>
      </c>
      <c r="J326" s="27">
        <v>30983.394867256946</v>
      </c>
      <c r="K326" s="27">
        <v>92950.18</v>
      </c>
      <c r="L326" s="28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30"/>
      <c r="Z326" s="29" t="s">
        <v>872</v>
      </c>
      <c r="AA326" s="29" t="s">
        <v>873</v>
      </c>
      <c r="AB326" s="30"/>
      <c r="AC326" s="30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31"/>
      <c r="AO326" s="31"/>
      <c r="AP326" s="31"/>
      <c r="AQ326" s="31">
        <v>92950.18</v>
      </c>
      <c r="AR326" s="34"/>
      <c r="AS326" s="34"/>
      <c r="AT326" s="34"/>
      <c r="AU326" s="34"/>
    </row>
    <row r="327" spans="1:47" x14ac:dyDescent="0.25">
      <c r="A327" s="24" t="s">
        <v>877</v>
      </c>
      <c r="B327" s="65" t="s">
        <v>875</v>
      </c>
      <c r="C327" s="66"/>
      <c r="D327" s="67"/>
      <c r="E327" s="65" t="s">
        <v>876</v>
      </c>
      <c r="F327" s="66"/>
      <c r="G327" s="67"/>
      <c r="H327" s="25" t="s">
        <v>16</v>
      </c>
      <c r="I327" s="26">
        <v>1</v>
      </c>
      <c r="J327" s="27">
        <v>84509.551445872261</v>
      </c>
      <c r="K327" s="27">
        <v>84509.55</v>
      </c>
      <c r="L327" s="28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30"/>
      <c r="Z327" s="29" t="s">
        <v>875</v>
      </c>
      <c r="AA327" s="29" t="s">
        <v>876</v>
      </c>
      <c r="AB327" s="30"/>
      <c r="AC327" s="30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31"/>
      <c r="AO327" s="31"/>
      <c r="AP327" s="31"/>
      <c r="AQ327" s="31">
        <v>84509.55</v>
      </c>
      <c r="AR327" s="34"/>
      <c r="AS327" s="34"/>
      <c r="AT327" s="34"/>
      <c r="AU327" s="34"/>
    </row>
    <row r="328" spans="1:47" x14ac:dyDescent="0.25">
      <c r="A328" s="24" t="s">
        <v>880</v>
      </c>
      <c r="B328" s="65" t="s">
        <v>878</v>
      </c>
      <c r="C328" s="66"/>
      <c r="D328" s="67"/>
      <c r="E328" s="65" t="s">
        <v>879</v>
      </c>
      <c r="F328" s="66"/>
      <c r="G328" s="67"/>
      <c r="H328" s="25" t="s">
        <v>16</v>
      </c>
      <c r="I328" s="26">
        <v>4</v>
      </c>
      <c r="J328" s="27">
        <v>37171.315669118601</v>
      </c>
      <c r="K328" s="27">
        <v>148685.26</v>
      </c>
      <c r="L328" s="28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30"/>
      <c r="Z328" s="29" t="s">
        <v>878</v>
      </c>
      <c r="AA328" s="29" t="s">
        <v>879</v>
      </c>
      <c r="AB328" s="30"/>
      <c r="AC328" s="30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31"/>
      <c r="AO328" s="31"/>
      <c r="AP328" s="31"/>
      <c r="AQ328" s="31">
        <v>148685.26</v>
      </c>
      <c r="AR328" s="34"/>
      <c r="AS328" s="34"/>
      <c r="AT328" s="34"/>
      <c r="AU328" s="34"/>
    </row>
    <row r="329" spans="1:47" ht="25.5" x14ac:dyDescent="0.25">
      <c r="A329" s="24" t="s">
        <v>882</v>
      </c>
      <c r="B329" s="65" t="s">
        <v>881</v>
      </c>
      <c r="C329" s="66"/>
      <c r="D329" s="67"/>
      <c r="E329" s="65" t="s">
        <v>757</v>
      </c>
      <c r="F329" s="66"/>
      <c r="G329" s="67"/>
      <c r="H329" s="25" t="s">
        <v>16</v>
      </c>
      <c r="I329" s="26">
        <v>26</v>
      </c>
      <c r="J329" s="27">
        <v>10170.03381470865</v>
      </c>
      <c r="K329" s="27">
        <v>264420.88</v>
      </c>
      <c r="L329" s="28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30"/>
      <c r="Z329" s="29" t="s">
        <v>881</v>
      </c>
      <c r="AA329" s="29" t="s">
        <v>757</v>
      </c>
      <c r="AB329" s="30"/>
      <c r="AC329" s="30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31"/>
      <c r="AO329" s="31"/>
      <c r="AP329" s="31"/>
      <c r="AQ329" s="31">
        <v>264420.88</v>
      </c>
      <c r="AR329" s="34"/>
      <c r="AS329" s="34"/>
      <c r="AT329" s="34"/>
      <c r="AU329" s="34"/>
    </row>
    <row r="330" spans="1:47" ht="25.5" x14ac:dyDescent="0.25">
      <c r="A330" s="24" t="s">
        <v>884</v>
      </c>
      <c r="B330" s="65" t="s">
        <v>883</v>
      </c>
      <c r="C330" s="66"/>
      <c r="D330" s="67"/>
      <c r="E330" s="65" t="s">
        <v>746</v>
      </c>
      <c r="F330" s="66"/>
      <c r="G330" s="67"/>
      <c r="H330" s="25" t="s">
        <v>28</v>
      </c>
      <c r="I330" s="26">
        <v>7860</v>
      </c>
      <c r="J330" s="27">
        <v>158.14249632203399</v>
      </c>
      <c r="K330" s="27">
        <v>1243000.02</v>
      </c>
      <c r="L330" s="28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30"/>
      <c r="Z330" s="29" t="s">
        <v>883</v>
      </c>
      <c r="AA330" s="29" t="s">
        <v>746</v>
      </c>
      <c r="AB330" s="30"/>
      <c r="AC330" s="30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31"/>
      <c r="AO330" s="31"/>
      <c r="AP330" s="31"/>
      <c r="AQ330" s="31">
        <v>1243000.02</v>
      </c>
      <c r="AR330" s="34"/>
      <c r="AS330" s="34"/>
      <c r="AT330" s="34"/>
      <c r="AU330" s="34"/>
    </row>
    <row r="331" spans="1:47" ht="25.5" x14ac:dyDescent="0.25">
      <c r="A331" s="24" t="s">
        <v>888</v>
      </c>
      <c r="B331" s="65" t="s">
        <v>885</v>
      </c>
      <c r="C331" s="66"/>
      <c r="D331" s="67"/>
      <c r="E331" s="65" t="s">
        <v>687</v>
      </c>
      <c r="F331" s="66"/>
      <c r="G331" s="67"/>
      <c r="H331" s="25" t="s">
        <v>28</v>
      </c>
      <c r="I331" s="26">
        <v>7761</v>
      </c>
      <c r="J331" s="27">
        <v>424.82703059901002</v>
      </c>
      <c r="K331" s="27">
        <v>3297082.58</v>
      </c>
      <c r="L331" s="28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30"/>
      <c r="Z331" s="29" t="s">
        <v>885</v>
      </c>
      <c r="AA331" s="29" t="s">
        <v>687</v>
      </c>
      <c r="AB331" s="30"/>
      <c r="AC331" s="30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31"/>
      <c r="AO331" s="31"/>
      <c r="AP331" s="31"/>
      <c r="AQ331" s="31">
        <v>3297082.58</v>
      </c>
      <c r="AR331" s="34"/>
      <c r="AS331" s="34"/>
      <c r="AT331" s="34"/>
      <c r="AU331" s="34"/>
    </row>
    <row r="332" spans="1:47" x14ac:dyDescent="0.25">
      <c r="A332" s="36"/>
      <c r="B332" s="68" t="s">
        <v>886</v>
      </c>
      <c r="C332" s="69"/>
      <c r="D332" s="69"/>
      <c r="E332" s="69"/>
      <c r="F332" s="69"/>
      <c r="G332" s="69"/>
      <c r="H332" s="69"/>
      <c r="I332" s="69"/>
      <c r="J332" s="70"/>
      <c r="K332" s="37">
        <f>SUM(K318:K331)</f>
        <v>12579663.209999999</v>
      </c>
      <c r="L332" s="31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30"/>
      <c r="Z332" s="29"/>
      <c r="AA332" s="29"/>
      <c r="AB332" s="30" t="s">
        <v>886</v>
      </c>
      <c r="AC332" s="30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31"/>
      <c r="AO332" s="31"/>
      <c r="AP332" s="31"/>
      <c r="AQ332" s="37">
        <f>SUM(AQ318:AQ331)</f>
        <v>12579663.209999999</v>
      </c>
      <c r="AR332" s="34"/>
      <c r="AS332" s="34"/>
      <c r="AT332" s="34"/>
      <c r="AU332" s="34"/>
    </row>
    <row r="333" spans="1:47" x14ac:dyDescent="0.25">
      <c r="B333" s="62"/>
      <c r="C333" s="63"/>
      <c r="D333" s="64"/>
      <c r="E333" s="62" t="s">
        <v>887</v>
      </c>
      <c r="F333" s="63"/>
      <c r="G333" s="64"/>
      <c r="H333" s="42"/>
      <c r="I333" s="42"/>
      <c r="J333" s="42" t="s">
        <v>3</v>
      </c>
      <c r="K333" s="40" t="s">
        <v>3</v>
      </c>
      <c r="L333" s="40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30" t="s">
        <v>887</v>
      </c>
      <c r="Z333" s="29"/>
      <c r="AA333" s="29"/>
      <c r="AB333" s="30"/>
      <c r="AC333" s="30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31"/>
      <c r="AO333" s="31"/>
      <c r="AP333" s="31"/>
      <c r="AQ333" s="31"/>
      <c r="AR333" s="34"/>
      <c r="AS333" s="34"/>
      <c r="AT333" s="34"/>
      <c r="AU333" s="34"/>
    </row>
    <row r="334" spans="1:47" ht="25.5" x14ac:dyDescent="0.25">
      <c r="A334" s="24" t="s">
        <v>891</v>
      </c>
      <c r="B334" s="65" t="s">
        <v>889</v>
      </c>
      <c r="C334" s="66"/>
      <c r="D334" s="67"/>
      <c r="E334" s="65" t="s">
        <v>890</v>
      </c>
      <c r="F334" s="66"/>
      <c r="G334" s="67"/>
      <c r="H334" s="25" t="s">
        <v>16</v>
      </c>
      <c r="I334" s="26">
        <v>14</v>
      </c>
      <c r="J334" s="27">
        <v>7513.5741274814582</v>
      </c>
      <c r="K334" s="27">
        <v>105190.04</v>
      </c>
      <c r="L334" s="28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30"/>
      <c r="Z334" s="29" t="s">
        <v>889</v>
      </c>
      <c r="AA334" s="29" t="s">
        <v>890</v>
      </c>
      <c r="AB334" s="30"/>
      <c r="AC334" s="30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31"/>
      <c r="AO334" s="31"/>
      <c r="AP334" s="31"/>
      <c r="AQ334" s="31">
        <v>105190.04</v>
      </c>
      <c r="AR334" s="34"/>
      <c r="AS334" s="34"/>
      <c r="AT334" s="34"/>
      <c r="AU334" s="34"/>
    </row>
    <row r="335" spans="1:47" x14ac:dyDescent="0.25">
      <c r="A335" s="24" t="s">
        <v>893</v>
      </c>
      <c r="B335" s="65" t="s">
        <v>892</v>
      </c>
      <c r="C335" s="66"/>
      <c r="D335" s="67"/>
      <c r="E335" s="65" t="s">
        <v>861</v>
      </c>
      <c r="F335" s="66"/>
      <c r="G335" s="67"/>
      <c r="H335" s="25" t="s">
        <v>16</v>
      </c>
      <c r="I335" s="26">
        <v>120</v>
      </c>
      <c r="J335" s="27">
        <v>2425.5579144316498</v>
      </c>
      <c r="K335" s="27">
        <v>291066.95</v>
      </c>
      <c r="L335" s="28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30"/>
      <c r="Z335" s="29" t="s">
        <v>892</v>
      </c>
      <c r="AA335" s="29" t="s">
        <v>861</v>
      </c>
      <c r="AB335" s="30"/>
      <c r="AC335" s="30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31"/>
      <c r="AO335" s="31"/>
      <c r="AP335" s="31"/>
      <c r="AQ335" s="31">
        <v>291066.95</v>
      </c>
      <c r="AR335" s="34"/>
      <c r="AS335" s="34"/>
      <c r="AT335" s="34"/>
      <c r="AU335" s="34"/>
    </row>
    <row r="336" spans="1:47" x14ac:dyDescent="0.25">
      <c r="A336" s="24" t="s">
        <v>896</v>
      </c>
      <c r="B336" s="65" t="s">
        <v>894</v>
      </c>
      <c r="C336" s="66"/>
      <c r="D336" s="67"/>
      <c r="E336" s="65" t="s">
        <v>895</v>
      </c>
      <c r="F336" s="66"/>
      <c r="G336" s="67"/>
      <c r="H336" s="25" t="s">
        <v>16</v>
      </c>
      <c r="I336" s="26">
        <v>3</v>
      </c>
      <c r="J336" s="27">
        <v>9725.0721415635107</v>
      </c>
      <c r="K336" s="27">
        <v>29175.22</v>
      </c>
      <c r="L336" s="28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30"/>
      <c r="Z336" s="29" t="s">
        <v>894</v>
      </c>
      <c r="AA336" s="29" t="s">
        <v>895</v>
      </c>
      <c r="AB336" s="30"/>
      <c r="AC336" s="30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31"/>
      <c r="AO336" s="31"/>
      <c r="AP336" s="31"/>
      <c r="AQ336" s="31">
        <v>29175.22</v>
      </c>
      <c r="AR336" s="34"/>
      <c r="AS336" s="34"/>
      <c r="AT336" s="34"/>
      <c r="AU336" s="34"/>
    </row>
    <row r="337" spans="1:47" x14ac:dyDescent="0.25">
      <c r="A337" s="24" t="s">
        <v>898</v>
      </c>
      <c r="B337" s="65" t="s">
        <v>897</v>
      </c>
      <c r="C337" s="66"/>
      <c r="D337" s="67"/>
      <c r="E337" s="65" t="s">
        <v>746</v>
      </c>
      <c r="F337" s="66"/>
      <c r="G337" s="67"/>
      <c r="H337" s="25" t="s">
        <v>28</v>
      </c>
      <c r="I337" s="26">
        <v>596</v>
      </c>
      <c r="J337" s="27">
        <v>150.80091223159801</v>
      </c>
      <c r="K337" s="27">
        <v>89877.34</v>
      </c>
      <c r="L337" s="28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30"/>
      <c r="Z337" s="29" t="s">
        <v>897</v>
      </c>
      <c r="AA337" s="29" t="s">
        <v>746</v>
      </c>
      <c r="AB337" s="30"/>
      <c r="AC337" s="30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31"/>
      <c r="AO337" s="31"/>
      <c r="AP337" s="31"/>
      <c r="AQ337" s="31">
        <v>89877.34</v>
      </c>
      <c r="AR337" s="34"/>
      <c r="AS337" s="34"/>
      <c r="AT337" s="34"/>
      <c r="AU337" s="34"/>
    </row>
    <row r="338" spans="1:47" x14ac:dyDescent="0.25">
      <c r="A338" s="24" t="s">
        <v>901</v>
      </c>
      <c r="B338" s="65" t="s">
        <v>899</v>
      </c>
      <c r="C338" s="66"/>
      <c r="D338" s="67"/>
      <c r="E338" s="65" t="s">
        <v>687</v>
      </c>
      <c r="F338" s="66"/>
      <c r="G338" s="67"/>
      <c r="H338" s="25" t="s">
        <v>28</v>
      </c>
      <c r="I338" s="26">
        <v>600</v>
      </c>
      <c r="J338" s="27">
        <v>129.99975730869602</v>
      </c>
      <c r="K338" s="27">
        <v>77999.850000000006</v>
      </c>
      <c r="L338" s="28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30"/>
      <c r="Z338" s="29" t="s">
        <v>899</v>
      </c>
      <c r="AA338" s="29" t="s">
        <v>687</v>
      </c>
      <c r="AB338" s="30"/>
      <c r="AC338" s="30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31"/>
      <c r="AO338" s="31"/>
      <c r="AP338" s="31"/>
      <c r="AQ338" s="31">
        <v>77999.850000000006</v>
      </c>
      <c r="AR338" s="34"/>
      <c r="AS338" s="34"/>
      <c r="AT338" s="34"/>
      <c r="AU338" s="34"/>
    </row>
    <row r="339" spans="1:47" x14ac:dyDescent="0.25">
      <c r="A339" s="36"/>
      <c r="B339" s="68" t="s">
        <v>900</v>
      </c>
      <c r="C339" s="69"/>
      <c r="D339" s="69"/>
      <c r="E339" s="69"/>
      <c r="F339" s="69"/>
      <c r="G339" s="69"/>
      <c r="H339" s="69"/>
      <c r="I339" s="69"/>
      <c r="J339" s="70"/>
      <c r="K339" s="37">
        <f>SUM(K334:K338)</f>
        <v>593309.39999999991</v>
      </c>
      <c r="L339" s="31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30"/>
      <c r="Z339" s="29"/>
      <c r="AA339" s="29"/>
      <c r="AB339" s="30" t="s">
        <v>900</v>
      </c>
      <c r="AC339" s="30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31"/>
      <c r="AO339" s="31"/>
      <c r="AP339" s="31"/>
      <c r="AQ339" s="37">
        <f>SUM(AQ334:AQ338)</f>
        <v>593309.39999999991</v>
      </c>
      <c r="AR339" s="34"/>
      <c r="AS339" s="34"/>
      <c r="AT339" s="34"/>
      <c r="AU339" s="34"/>
    </row>
    <row r="340" spans="1:47" x14ac:dyDescent="0.25">
      <c r="B340" s="62"/>
      <c r="C340" s="63"/>
      <c r="D340" s="64"/>
      <c r="E340" s="62" t="s">
        <v>1318</v>
      </c>
      <c r="F340" s="63"/>
      <c r="G340" s="64"/>
      <c r="H340" s="42"/>
      <c r="I340" s="42"/>
      <c r="J340" s="42" t="s">
        <v>3</v>
      </c>
      <c r="K340" s="40" t="s">
        <v>3</v>
      </c>
      <c r="L340" s="40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30" t="s">
        <v>1311</v>
      </c>
      <c r="Z340" s="29"/>
      <c r="AA340" s="29"/>
      <c r="AB340" s="30"/>
      <c r="AC340" s="30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31"/>
      <c r="AO340" s="31"/>
      <c r="AP340" s="31"/>
      <c r="AQ340" s="31"/>
      <c r="AR340" s="34"/>
      <c r="AS340" s="34"/>
      <c r="AT340" s="34"/>
      <c r="AU340" s="34"/>
    </row>
    <row r="341" spans="1:47" x14ac:dyDescent="0.25">
      <c r="A341" s="24" t="s">
        <v>904</v>
      </c>
      <c r="B341" s="65" t="s">
        <v>902</v>
      </c>
      <c r="C341" s="66"/>
      <c r="D341" s="67"/>
      <c r="E341" s="65" t="s">
        <v>903</v>
      </c>
      <c r="F341" s="66"/>
      <c r="G341" s="67"/>
      <c r="H341" s="25" t="s">
        <v>16</v>
      </c>
      <c r="I341" s="26">
        <v>83</v>
      </c>
      <c r="J341" s="27">
        <v>6026.5651190068202</v>
      </c>
      <c r="K341" s="27">
        <v>500204.9</v>
      </c>
      <c r="L341" s="28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30"/>
      <c r="Z341" s="29" t="s">
        <v>902</v>
      </c>
      <c r="AA341" s="29" t="s">
        <v>903</v>
      </c>
      <c r="AB341" s="30"/>
      <c r="AC341" s="30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31"/>
      <c r="AO341" s="31"/>
      <c r="AP341" s="31">
        <v>500204.9</v>
      </c>
      <c r="AQ341" s="31"/>
      <c r="AR341" s="34"/>
      <c r="AS341" s="34"/>
      <c r="AT341" s="34"/>
      <c r="AU341" s="34"/>
    </row>
    <row r="342" spans="1:47" x14ac:dyDescent="0.25">
      <c r="A342" s="24" t="s">
        <v>907</v>
      </c>
      <c r="B342" s="65" t="s">
        <v>905</v>
      </c>
      <c r="C342" s="66"/>
      <c r="D342" s="67"/>
      <c r="E342" s="65" t="s">
        <v>906</v>
      </c>
      <c r="F342" s="66"/>
      <c r="G342" s="67"/>
      <c r="H342" s="25" t="s">
        <v>16</v>
      </c>
      <c r="I342" s="26">
        <v>50</v>
      </c>
      <c r="J342" s="27">
        <v>1501.6623328177441</v>
      </c>
      <c r="K342" s="27">
        <v>75083.12</v>
      </c>
      <c r="L342" s="28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30"/>
      <c r="Z342" s="29" t="s">
        <v>905</v>
      </c>
      <c r="AA342" s="29" t="s">
        <v>906</v>
      </c>
      <c r="AB342" s="30"/>
      <c r="AC342" s="30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31"/>
      <c r="AO342" s="31"/>
      <c r="AP342" s="31">
        <v>75083.12</v>
      </c>
      <c r="AQ342" s="31"/>
      <c r="AR342" s="34"/>
      <c r="AS342" s="34"/>
      <c r="AT342" s="34"/>
      <c r="AU342" s="34"/>
    </row>
    <row r="343" spans="1:47" x14ac:dyDescent="0.25">
      <c r="A343" s="24" t="s">
        <v>910</v>
      </c>
      <c r="B343" s="65" t="s">
        <v>908</v>
      </c>
      <c r="C343" s="66"/>
      <c r="D343" s="67"/>
      <c r="E343" s="65" t="s">
        <v>909</v>
      </c>
      <c r="F343" s="66"/>
      <c r="G343" s="67"/>
      <c r="H343" s="25" t="s">
        <v>16</v>
      </c>
      <c r="I343" s="26">
        <v>3</v>
      </c>
      <c r="J343" s="27">
        <v>20910.025243072367</v>
      </c>
      <c r="K343" s="27">
        <v>62730.080000000002</v>
      </c>
      <c r="L343" s="28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30"/>
      <c r="Z343" s="29" t="s">
        <v>908</v>
      </c>
      <c r="AA343" s="29" t="s">
        <v>909</v>
      </c>
      <c r="AB343" s="30"/>
      <c r="AC343" s="30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31"/>
      <c r="AO343" s="31"/>
      <c r="AP343" s="31">
        <v>62730.080000000002</v>
      </c>
      <c r="AQ343" s="31"/>
      <c r="AR343" s="34"/>
      <c r="AS343" s="34"/>
      <c r="AT343" s="34"/>
      <c r="AU343" s="34"/>
    </row>
    <row r="344" spans="1:47" x14ac:dyDescent="0.25">
      <c r="A344" s="24" t="s">
        <v>913</v>
      </c>
      <c r="B344" s="65" t="s">
        <v>911</v>
      </c>
      <c r="C344" s="66"/>
      <c r="D344" s="67"/>
      <c r="E344" s="65" t="s">
        <v>912</v>
      </c>
      <c r="F344" s="66"/>
      <c r="G344" s="67"/>
      <c r="H344" s="25" t="s">
        <v>16</v>
      </c>
      <c r="I344" s="26">
        <v>125</v>
      </c>
      <c r="J344" s="27">
        <v>6775.4265921231363</v>
      </c>
      <c r="K344" s="27">
        <v>846928.32</v>
      </c>
      <c r="L344" s="28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30"/>
      <c r="Z344" s="29" t="s">
        <v>911</v>
      </c>
      <c r="AA344" s="29" t="s">
        <v>912</v>
      </c>
      <c r="AB344" s="30"/>
      <c r="AC344" s="30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31"/>
      <c r="AO344" s="31"/>
      <c r="AP344" s="31">
        <v>846928.32</v>
      </c>
      <c r="AQ344" s="31"/>
      <c r="AR344" s="34"/>
      <c r="AS344" s="34"/>
      <c r="AT344" s="34"/>
      <c r="AU344" s="34"/>
    </row>
    <row r="345" spans="1:47" x14ac:dyDescent="0.25">
      <c r="A345" s="24" t="s">
        <v>916</v>
      </c>
      <c r="B345" s="65" t="s">
        <v>914</v>
      </c>
      <c r="C345" s="66"/>
      <c r="D345" s="67"/>
      <c r="E345" s="65" t="s">
        <v>915</v>
      </c>
      <c r="F345" s="66"/>
      <c r="G345" s="67"/>
      <c r="H345" s="25" t="s">
        <v>16</v>
      </c>
      <c r="I345" s="26">
        <v>21</v>
      </c>
      <c r="J345" s="27">
        <v>2047.3171145853662</v>
      </c>
      <c r="K345" s="27">
        <v>42993.66</v>
      </c>
      <c r="L345" s="28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30"/>
      <c r="Z345" s="29" t="s">
        <v>914</v>
      </c>
      <c r="AA345" s="29" t="s">
        <v>915</v>
      </c>
      <c r="AB345" s="30"/>
      <c r="AC345" s="30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31"/>
      <c r="AO345" s="31"/>
      <c r="AP345" s="31">
        <v>42993.66</v>
      </c>
      <c r="AQ345" s="31"/>
      <c r="AR345" s="34"/>
      <c r="AS345" s="34"/>
      <c r="AT345" s="34"/>
      <c r="AU345" s="34"/>
    </row>
    <row r="346" spans="1:47" x14ac:dyDescent="0.25">
      <c r="A346" s="24" t="s">
        <v>919</v>
      </c>
      <c r="B346" s="65" t="s">
        <v>917</v>
      </c>
      <c r="C346" s="66"/>
      <c r="D346" s="67"/>
      <c r="E346" s="65" t="s">
        <v>918</v>
      </c>
      <c r="F346" s="66"/>
      <c r="G346" s="67"/>
      <c r="H346" s="25" t="s">
        <v>16</v>
      </c>
      <c r="I346" s="26">
        <v>68</v>
      </c>
      <c r="J346" s="27">
        <v>53176.87424934798</v>
      </c>
      <c r="K346" s="27">
        <v>3616027.45</v>
      </c>
      <c r="L346" s="28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30"/>
      <c r="Z346" s="29" t="s">
        <v>917</v>
      </c>
      <c r="AA346" s="29" t="s">
        <v>918</v>
      </c>
      <c r="AB346" s="30"/>
      <c r="AC346" s="30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31"/>
      <c r="AO346" s="31"/>
      <c r="AP346" s="31">
        <v>3616027.45</v>
      </c>
      <c r="AQ346" s="31"/>
      <c r="AR346" s="34"/>
      <c r="AS346" s="34"/>
      <c r="AT346" s="34"/>
      <c r="AU346" s="34"/>
    </row>
    <row r="347" spans="1:47" x14ac:dyDescent="0.25">
      <c r="A347" s="24" t="s">
        <v>921</v>
      </c>
      <c r="B347" s="65" t="s">
        <v>920</v>
      </c>
      <c r="C347" s="66"/>
      <c r="D347" s="67"/>
      <c r="E347" s="65" t="s">
        <v>746</v>
      </c>
      <c r="F347" s="66"/>
      <c r="G347" s="67"/>
      <c r="H347" s="25" t="s">
        <v>28</v>
      </c>
      <c r="I347" s="26">
        <v>5962</v>
      </c>
      <c r="J347" s="27">
        <v>158.63989361813401</v>
      </c>
      <c r="K347" s="27">
        <v>945811.05</v>
      </c>
      <c r="L347" s="28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30"/>
      <c r="Z347" s="29" t="s">
        <v>920</v>
      </c>
      <c r="AA347" s="29" t="s">
        <v>746</v>
      </c>
      <c r="AB347" s="30"/>
      <c r="AC347" s="30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31"/>
      <c r="AO347" s="31"/>
      <c r="AP347" s="31">
        <v>945811.05</v>
      </c>
      <c r="AQ347" s="31"/>
      <c r="AR347" s="34"/>
      <c r="AS347" s="34"/>
      <c r="AT347" s="34"/>
      <c r="AU347" s="34"/>
    </row>
    <row r="348" spans="1:47" x14ac:dyDescent="0.25">
      <c r="A348" s="24" t="s">
        <v>1266</v>
      </c>
      <c r="B348" s="65" t="s">
        <v>922</v>
      </c>
      <c r="C348" s="66"/>
      <c r="D348" s="67"/>
      <c r="E348" s="65" t="s">
        <v>687</v>
      </c>
      <c r="F348" s="66"/>
      <c r="G348" s="67"/>
      <c r="H348" s="25" t="s">
        <v>28</v>
      </c>
      <c r="I348" s="26">
        <v>5962</v>
      </c>
      <c r="J348" s="27">
        <v>147.42855856403997</v>
      </c>
      <c r="K348" s="27">
        <v>878969.07</v>
      </c>
      <c r="L348" s="28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30"/>
      <c r="Z348" s="29" t="s">
        <v>922</v>
      </c>
      <c r="AA348" s="29" t="s">
        <v>687</v>
      </c>
      <c r="AB348" s="30"/>
      <c r="AC348" s="30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31"/>
      <c r="AO348" s="31"/>
      <c r="AP348" s="31">
        <f>646139.96+47741.78</f>
        <v>693881.74</v>
      </c>
      <c r="AQ348" s="31">
        <f>K348-AP348</f>
        <v>185087.32999999996</v>
      </c>
      <c r="AR348" s="34"/>
      <c r="AS348" s="34"/>
      <c r="AT348" s="34"/>
      <c r="AU348" s="34"/>
    </row>
    <row r="349" spans="1:47" x14ac:dyDescent="0.25">
      <c r="A349" s="36"/>
      <c r="B349" s="68" t="s">
        <v>1319</v>
      </c>
      <c r="C349" s="69"/>
      <c r="D349" s="69"/>
      <c r="E349" s="69"/>
      <c r="F349" s="69"/>
      <c r="G349" s="69"/>
      <c r="H349" s="69"/>
      <c r="I349" s="69"/>
      <c r="J349" s="70"/>
      <c r="K349" s="37">
        <f>SUM(K341:K348)</f>
        <v>6968747.6500000004</v>
      </c>
      <c r="L349" s="31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30"/>
      <c r="Z349" s="29"/>
      <c r="AA349" s="29"/>
      <c r="AB349" s="30" t="s">
        <v>1312</v>
      </c>
      <c r="AC349" s="30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31"/>
      <c r="AO349" s="31"/>
      <c r="AP349" s="37">
        <f>SUM(AP341:AP348)</f>
        <v>6783660.3200000003</v>
      </c>
      <c r="AQ349" s="37">
        <f>SUM(AQ341:AQ348)</f>
        <v>185087.32999999996</v>
      </c>
      <c r="AR349" s="34"/>
      <c r="AS349" s="34"/>
      <c r="AT349" s="34"/>
      <c r="AU349" s="34"/>
    </row>
    <row r="350" spans="1:47" x14ac:dyDescent="0.25">
      <c r="B350" s="62"/>
      <c r="C350" s="63"/>
      <c r="D350" s="64"/>
      <c r="E350" s="62" t="s">
        <v>923</v>
      </c>
      <c r="F350" s="63"/>
      <c r="G350" s="64"/>
      <c r="H350" s="42"/>
      <c r="I350" s="42"/>
      <c r="J350" s="42" t="s">
        <v>3</v>
      </c>
      <c r="K350" s="40" t="s">
        <v>3</v>
      </c>
      <c r="L350" s="40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30" t="s">
        <v>923</v>
      </c>
      <c r="Z350" s="29"/>
      <c r="AA350" s="29"/>
      <c r="AB350" s="30"/>
      <c r="AC350" s="30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31"/>
      <c r="AO350" s="31"/>
      <c r="AP350" s="31"/>
      <c r="AQ350" s="31"/>
      <c r="AR350" s="34"/>
      <c r="AS350" s="34"/>
      <c r="AT350" s="34"/>
      <c r="AU350" s="34"/>
    </row>
    <row r="351" spans="1:47" x14ac:dyDescent="0.25">
      <c r="A351" s="24" t="s">
        <v>1267</v>
      </c>
      <c r="B351" s="65" t="s">
        <v>925</v>
      </c>
      <c r="C351" s="66"/>
      <c r="D351" s="67"/>
      <c r="E351" s="65" t="s">
        <v>926</v>
      </c>
      <c r="F351" s="66"/>
      <c r="G351" s="67"/>
      <c r="H351" s="25" t="s">
        <v>38</v>
      </c>
      <c r="I351" s="33">
        <v>100.4</v>
      </c>
      <c r="J351" s="27">
        <v>583.34754886607993</v>
      </c>
      <c r="K351" s="27">
        <v>58568.09</v>
      </c>
      <c r="L351" s="28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30"/>
      <c r="Z351" s="29" t="s">
        <v>925</v>
      </c>
      <c r="AA351" s="29" t="s">
        <v>926</v>
      </c>
      <c r="AB351" s="30"/>
      <c r="AC351" s="30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31">
        <v>58568.09</v>
      </c>
      <c r="AO351" s="31"/>
      <c r="AP351" s="31"/>
      <c r="AQ351" s="31"/>
      <c r="AR351" s="34"/>
      <c r="AS351" s="34"/>
      <c r="AT351" s="34"/>
      <c r="AU351" s="34"/>
    </row>
    <row r="352" spans="1:47" x14ac:dyDescent="0.25">
      <c r="A352" s="24" t="s">
        <v>1268</v>
      </c>
      <c r="B352" s="65" t="s">
        <v>928</v>
      </c>
      <c r="C352" s="66"/>
      <c r="D352" s="67"/>
      <c r="E352" s="65" t="s">
        <v>929</v>
      </c>
      <c r="F352" s="66"/>
      <c r="G352" s="67"/>
      <c r="H352" s="25" t="s">
        <v>38</v>
      </c>
      <c r="I352" s="33">
        <v>102.3</v>
      </c>
      <c r="J352" s="27">
        <v>2928.7747588960201</v>
      </c>
      <c r="K352" s="27">
        <v>299613.65999999997</v>
      </c>
      <c r="L352" s="28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30"/>
      <c r="Z352" s="29" t="s">
        <v>928</v>
      </c>
      <c r="AA352" s="29" t="s">
        <v>929</v>
      </c>
      <c r="AB352" s="30"/>
      <c r="AC352" s="30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31">
        <v>299613.65999999997</v>
      </c>
      <c r="AO352" s="31"/>
      <c r="AP352" s="31"/>
      <c r="AQ352" s="31"/>
      <c r="AR352" s="34"/>
      <c r="AS352" s="34"/>
      <c r="AT352" s="34"/>
      <c r="AU352" s="34"/>
    </row>
    <row r="353" spans="1:47" x14ac:dyDescent="0.25">
      <c r="A353" s="24" t="s">
        <v>1269</v>
      </c>
      <c r="B353" s="65" t="s">
        <v>931</v>
      </c>
      <c r="C353" s="66"/>
      <c r="D353" s="67"/>
      <c r="E353" s="65" t="s">
        <v>932</v>
      </c>
      <c r="F353" s="66"/>
      <c r="G353" s="67"/>
      <c r="H353" s="25" t="s">
        <v>28</v>
      </c>
      <c r="I353" s="33">
        <v>8.4</v>
      </c>
      <c r="J353" s="27">
        <v>74741.195791602135</v>
      </c>
      <c r="K353" s="27">
        <v>627826.05000000005</v>
      </c>
      <c r="L353" s="28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30"/>
      <c r="Z353" s="29" t="s">
        <v>931</v>
      </c>
      <c r="AA353" s="29" t="s">
        <v>932</v>
      </c>
      <c r="AB353" s="30"/>
      <c r="AC353" s="30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31">
        <v>627826.05000000005</v>
      </c>
      <c r="AO353" s="31"/>
      <c r="AP353" s="31"/>
      <c r="AQ353" s="31"/>
      <c r="AR353" s="34"/>
      <c r="AS353" s="34"/>
      <c r="AT353" s="34"/>
      <c r="AU353" s="34"/>
    </row>
    <row r="354" spans="1:47" x14ac:dyDescent="0.25">
      <c r="A354" s="24" t="s">
        <v>1270</v>
      </c>
      <c r="B354" s="65" t="s">
        <v>934</v>
      </c>
      <c r="C354" s="66"/>
      <c r="D354" s="67"/>
      <c r="E354" s="65" t="s">
        <v>935</v>
      </c>
      <c r="F354" s="66"/>
      <c r="G354" s="67"/>
      <c r="H354" s="25" t="s">
        <v>28</v>
      </c>
      <c r="I354" s="33">
        <v>78.5</v>
      </c>
      <c r="J354" s="27">
        <v>929.74497381604203</v>
      </c>
      <c r="K354" s="27">
        <v>72984.990000000005</v>
      </c>
      <c r="L354" s="28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30"/>
      <c r="Z354" s="29" t="s">
        <v>934</v>
      </c>
      <c r="AA354" s="29" t="s">
        <v>935</v>
      </c>
      <c r="AB354" s="30"/>
      <c r="AC354" s="30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31">
        <v>72984.990000000005</v>
      </c>
      <c r="AO354" s="31"/>
      <c r="AP354" s="31"/>
      <c r="AQ354" s="31"/>
      <c r="AR354" s="34"/>
      <c r="AS354" s="34"/>
      <c r="AT354" s="34"/>
      <c r="AU354" s="34"/>
    </row>
    <row r="355" spans="1:47" x14ac:dyDescent="0.25">
      <c r="A355" s="36"/>
      <c r="B355" s="68" t="s">
        <v>936</v>
      </c>
      <c r="C355" s="69"/>
      <c r="D355" s="69"/>
      <c r="E355" s="69"/>
      <c r="F355" s="69"/>
      <c r="G355" s="69"/>
      <c r="H355" s="69"/>
      <c r="I355" s="69"/>
      <c r="J355" s="70"/>
      <c r="K355" s="37">
        <f>SUM(K351:K354)</f>
        <v>1058992.79</v>
      </c>
      <c r="L355" s="31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30"/>
      <c r="Z355" s="29"/>
      <c r="AA355" s="29"/>
      <c r="AB355" s="30" t="s">
        <v>936</v>
      </c>
      <c r="AC355" s="30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37">
        <f>SUM(AN351:AN354)</f>
        <v>1058992.79</v>
      </c>
      <c r="AO355" s="37"/>
      <c r="AP355" s="31"/>
      <c r="AQ355" s="31"/>
      <c r="AR355" s="34"/>
      <c r="AS355" s="34"/>
      <c r="AT355" s="34"/>
      <c r="AU355" s="34"/>
    </row>
    <row r="356" spans="1:47" x14ac:dyDescent="0.25">
      <c r="B356" s="62"/>
      <c r="C356" s="63"/>
      <c r="D356" s="64"/>
      <c r="E356" s="62" t="s">
        <v>937</v>
      </c>
      <c r="F356" s="63"/>
      <c r="G356" s="64"/>
      <c r="H356" s="42"/>
      <c r="I356" s="42"/>
      <c r="J356" s="42" t="s">
        <v>3</v>
      </c>
      <c r="K356" s="40" t="s">
        <v>3</v>
      </c>
      <c r="L356" s="40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30" t="s">
        <v>937</v>
      </c>
      <c r="Z356" s="29"/>
      <c r="AA356" s="29"/>
      <c r="AB356" s="30"/>
      <c r="AC356" s="30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31"/>
      <c r="AO356" s="31"/>
      <c r="AP356" s="31"/>
      <c r="AQ356" s="31"/>
      <c r="AR356" s="34"/>
      <c r="AS356" s="34"/>
      <c r="AT356" s="34"/>
      <c r="AU356" s="34"/>
    </row>
    <row r="357" spans="1:47" x14ac:dyDescent="0.25">
      <c r="A357" s="24" t="s">
        <v>1271</v>
      </c>
      <c r="B357" s="65" t="s">
        <v>939</v>
      </c>
      <c r="C357" s="66"/>
      <c r="D357" s="67"/>
      <c r="E357" s="65" t="s">
        <v>940</v>
      </c>
      <c r="F357" s="66"/>
      <c r="G357" s="67"/>
      <c r="H357" s="25" t="s">
        <v>38</v>
      </c>
      <c r="I357" s="32">
        <v>3.24</v>
      </c>
      <c r="J357" s="27">
        <v>576.97091553007806</v>
      </c>
      <c r="K357" s="27">
        <v>1869.39</v>
      </c>
      <c r="L357" s="28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30"/>
      <c r="Z357" s="29" t="s">
        <v>939</v>
      </c>
      <c r="AA357" s="29" t="s">
        <v>940</v>
      </c>
      <c r="AB357" s="30"/>
      <c r="AC357" s="30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31"/>
      <c r="AO357" s="31">
        <v>1869.39</v>
      </c>
      <c r="AP357" s="31"/>
      <c r="AQ357" s="31"/>
      <c r="AR357" s="34"/>
      <c r="AS357" s="34"/>
      <c r="AT357" s="34"/>
      <c r="AU357" s="34"/>
    </row>
    <row r="358" spans="1:47" x14ac:dyDescent="0.25">
      <c r="A358" s="24" t="s">
        <v>1272</v>
      </c>
      <c r="B358" s="65" t="s">
        <v>942</v>
      </c>
      <c r="C358" s="66"/>
      <c r="D358" s="67"/>
      <c r="E358" s="65" t="s">
        <v>943</v>
      </c>
      <c r="F358" s="66"/>
      <c r="G358" s="67"/>
      <c r="H358" s="25" t="s">
        <v>28</v>
      </c>
      <c r="I358" s="26">
        <v>12</v>
      </c>
      <c r="J358" s="27">
        <v>2689.9444732006441</v>
      </c>
      <c r="K358" s="27">
        <v>32279.33</v>
      </c>
      <c r="L358" s="28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30"/>
      <c r="Z358" s="29" t="s">
        <v>942</v>
      </c>
      <c r="AA358" s="29" t="s">
        <v>943</v>
      </c>
      <c r="AB358" s="30"/>
      <c r="AC358" s="30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31"/>
      <c r="AO358" s="31">
        <v>32279.33</v>
      </c>
      <c r="AP358" s="31"/>
      <c r="AQ358" s="31"/>
      <c r="AR358" s="34"/>
      <c r="AS358" s="34"/>
      <c r="AT358" s="34"/>
      <c r="AU358" s="34"/>
    </row>
    <row r="359" spans="1:47" x14ac:dyDescent="0.25">
      <c r="A359" s="24" t="s">
        <v>1273</v>
      </c>
      <c r="B359" s="65" t="s">
        <v>945</v>
      </c>
      <c r="C359" s="66"/>
      <c r="D359" s="67"/>
      <c r="E359" s="65" t="s">
        <v>946</v>
      </c>
      <c r="F359" s="66"/>
      <c r="G359" s="67"/>
      <c r="H359" s="25" t="s">
        <v>16</v>
      </c>
      <c r="I359" s="26">
        <v>2</v>
      </c>
      <c r="J359" s="27">
        <v>15620.433801805075</v>
      </c>
      <c r="K359" s="27">
        <v>31240.87</v>
      </c>
      <c r="L359" s="28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30"/>
      <c r="Z359" s="29" t="s">
        <v>945</v>
      </c>
      <c r="AA359" s="29" t="s">
        <v>946</v>
      </c>
      <c r="AB359" s="30"/>
      <c r="AC359" s="30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31"/>
      <c r="AO359" s="31">
        <v>31240.87</v>
      </c>
      <c r="AP359" s="31"/>
      <c r="AQ359" s="31"/>
      <c r="AR359" s="34"/>
      <c r="AS359" s="34"/>
      <c r="AT359" s="34"/>
      <c r="AU359" s="34"/>
    </row>
    <row r="360" spans="1:47" x14ac:dyDescent="0.25">
      <c r="A360" s="36"/>
      <c r="B360" s="68" t="s">
        <v>947</v>
      </c>
      <c r="C360" s="69"/>
      <c r="D360" s="69"/>
      <c r="E360" s="69"/>
      <c r="F360" s="69"/>
      <c r="G360" s="69"/>
      <c r="H360" s="69"/>
      <c r="I360" s="69"/>
      <c r="J360" s="70"/>
      <c r="K360" s="37">
        <f>K357+K358+K359</f>
        <v>65389.59</v>
      </c>
      <c r="L360" s="31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30"/>
      <c r="Z360" s="29"/>
      <c r="AA360" s="29"/>
      <c r="AB360" s="30" t="s">
        <v>947</v>
      </c>
      <c r="AC360" s="30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37"/>
      <c r="AO360" s="37">
        <f>AO357+AO358+AO359</f>
        <v>65389.59</v>
      </c>
      <c r="AP360" s="38"/>
      <c r="AQ360" s="31"/>
      <c r="AR360" s="34"/>
      <c r="AS360" s="34"/>
      <c r="AT360" s="34"/>
      <c r="AU360" s="34"/>
    </row>
    <row r="361" spans="1:47" x14ac:dyDescent="0.25">
      <c r="B361" s="62"/>
      <c r="C361" s="63"/>
      <c r="D361" s="64"/>
      <c r="E361" s="62" t="s">
        <v>948</v>
      </c>
      <c r="F361" s="63"/>
      <c r="G361" s="64"/>
      <c r="H361" s="42"/>
      <c r="I361" s="42"/>
      <c r="J361" s="42" t="s">
        <v>3</v>
      </c>
      <c r="K361" s="40" t="s">
        <v>3</v>
      </c>
      <c r="L361" s="40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30" t="s">
        <v>948</v>
      </c>
      <c r="Z361" s="29"/>
      <c r="AA361" s="29"/>
      <c r="AB361" s="30"/>
      <c r="AC361" s="30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31"/>
      <c r="AO361" s="31"/>
      <c r="AP361" s="31"/>
      <c r="AQ361" s="31"/>
      <c r="AR361" s="34"/>
      <c r="AS361" s="34"/>
      <c r="AT361" s="34"/>
      <c r="AU361" s="34"/>
    </row>
    <row r="362" spans="1:47" x14ac:dyDescent="0.25">
      <c r="A362" s="24" t="s">
        <v>1274</v>
      </c>
      <c r="B362" s="65" t="s">
        <v>950</v>
      </c>
      <c r="C362" s="66"/>
      <c r="D362" s="67"/>
      <c r="E362" s="65" t="s">
        <v>940</v>
      </c>
      <c r="F362" s="66"/>
      <c r="G362" s="67"/>
      <c r="H362" s="25" t="s">
        <v>38</v>
      </c>
      <c r="I362" s="33">
        <v>87.8</v>
      </c>
      <c r="J362" s="27">
        <v>657.93724738923595</v>
      </c>
      <c r="K362" s="27">
        <v>57766.89</v>
      </c>
      <c r="L362" s="28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30"/>
      <c r="Z362" s="29" t="s">
        <v>950</v>
      </c>
      <c r="AA362" s="29" t="s">
        <v>940</v>
      </c>
      <c r="AB362" s="30"/>
      <c r="AC362" s="30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31"/>
      <c r="AO362" s="31">
        <v>57766.89</v>
      </c>
      <c r="AP362" s="31"/>
      <c r="AQ362" s="31"/>
      <c r="AR362" s="34"/>
      <c r="AS362" s="34"/>
      <c r="AT362" s="34"/>
      <c r="AU362" s="34"/>
    </row>
    <row r="363" spans="1:47" x14ac:dyDescent="0.25">
      <c r="A363" s="24" t="s">
        <v>1275</v>
      </c>
      <c r="B363" s="65" t="s">
        <v>952</v>
      </c>
      <c r="C363" s="66"/>
      <c r="D363" s="67"/>
      <c r="E363" s="65" t="s">
        <v>953</v>
      </c>
      <c r="F363" s="66"/>
      <c r="G363" s="67"/>
      <c r="H363" s="25" t="s">
        <v>38</v>
      </c>
      <c r="I363" s="33">
        <v>23.3</v>
      </c>
      <c r="J363" s="27">
        <v>2305.2176126132163</v>
      </c>
      <c r="K363" s="27">
        <v>53711.57</v>
      </c>
      <c r="L363" s="28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30"/>
      <c r="Z363" s="29" t="s">
        <v>952</v>
      </c>
      <c r="AA363" s="29" t="s">
        <v>953</v>
      </c>
      <c r="AB363" s="30"/>
      <c r="AC363" s="30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31"/>
      <c r="AO363" s="31">
        <v>53711.57</v>
      </c>
      <c r="AP363" s="31"/>
      <c r="AQ363" s="31"/>
      <c r="AR363" s="34"/>
      <c r="AS363" s="34"/>
      <c r="AT363" s="34"/>
      <c r="AU363" s="34"/>
    </row>
    <row r="364" spans="1:47" x14ac:dyDescent="0.25">
      <c r="A364" s="24" t="s">
        <v>1276</v>
      </c>
      <c r="B364" s="65" t="s">
        <v>955</v>
      </c>
      <c r="C364" s="66"/>
      <c r="D364" s="67"/>
      <c r="E364" s="65" t="s">
        <v>956</v>
      </c>
      <c r="F364" s="66"/>
      <c r="G364" s="67"/>
      <c r="H364" s="25" t="s">
        <v>38</v>
      </c>
      <c r="I364" s="33">
        <v>6.5</v>
      </c>
      <c r="J364" s="27">
        <v>22209.147396918193</v>
      </c>
      <c r="K364" s="27">
        <v>144359.46</v>
      </c>
      <c r="L364" s="28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30"/>
      <c r="Z364" s="29" t="s">
        <v>955</v>
      </c>
      <c r="AA364" s="29" t="s">
        <v>956</v>
      </c>
      <c r="AB364" s="30"/>
      <c r="AC364" s="30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31"/>
      <c r="AO364" s="31">
        <v>144359.46</v>
      </c>
      <c r="AP364" s="31"/>
      <c r="AQ364" s="31"/>
      <c r="AR364" s="34"/>
      <c r="AS364" s="34"/>
      <c r="AT364" s="34"/>
      <c r="AU364" s="34"/>
    </row>
    <row r="365" spans="1:47" x14ac:dyDescent="0.25">
      <c r="A365" s="24" t="s">
        <v>1277</v>
      </c>
      <c r="B365" s="65" t="s">
        <v>958</v>
      </c>
      <c r="C365" s="66"/>
      <c r="D365" s="67"/>
      <c r="E365" s="65" t="s">
        <v>959</v>
      </c>
      <c r="F365" s="66"/>
      <c r="G365" s="67"/>
      <c r="H365" s="25" t="s">
        <v>16</v>
      </c>
      <c r="I365" s="26">
        <v>1</v>
      </c>
      <c r="J365" s="27">
        <v>46973.494339523539</v>
      </c>
      <c r="K365" s="27">
        <v>46973.49</v>
      </c>
      <c r="L365" s="28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30"/>
      <c r="Z365" s="29" t="s">
        <v>958</v>
      </c>
      <c r="AA365" s="29" t="s">
        <v>959</v>
      </c>
      <c r="AB365" s="30"/>
      <c r="AC365" s="30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31"/>
      <c r="AO365" s="31">
        <v>46973.49</v>
      </c>
      <c r="AP365" s="31"/>
      <c r="AQ365" s="31"/>
      <c r="AR365" s="34"/>
      <c r="AS365" s="34"/>
      <c r="AT365" s="34"/>
      <c r="AU365" s="34"/>
    </row>
    <row r="366" spans="1:47" ht="25.5" x14ac:dyDescent="0.25">
      <c r="A366" s="24" t="s">
        <v>1278</v>
      </c>
      <c r="B366" s="65" t="s">
        <v>961</v>
      </c>
      <c r="C366" s="66"/>
      <c r="D366" s="67"/>
      <c r="E366" s="65" t="s">
        <v>962</v>
      </c>
      <c r="F366" s="66"/>
      <c r="G366" s="67"/>
      <c r="H366" s="25" t="s">
        <v>24</v>
      </c>
      <c r="I366" s="26">
        <v>1</v>
      </c>
      <c r="J366" s="27">
        <v>665551.45493766444</v>
      </c>
      <c r="K366" s="27">
        <v>665551.44999999995</v>
      </c>
      <c r="L366" s="28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30"/>
      <c r="Z366" s="29" t="s">
        <v>961</v>
      </c>
      <c r="AA366" s="29" t="s">
        <v>962</v>
      </c>
      <c r="AB366" s="30"/>
      <c r="AC366" s="30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31"/>
      <c r="AO366" s="31">
        <v>665551.44999999995</v>
      </c>
      <c r="AP366" s="31"/>
      <c r="AQ366" s="31"/>
      <c r="AR366" s="34"/>
      <c r="AS366" s="34"/>
      <c r="AT366" s="34"/>
      <c r="AU366" s="34"/>
    </row>
    <row r="367" spans="1:47" ht="25.5" x14ac:dyDescent="0.25">
      <c r="A367" s="24" t="s">
        <v>1279</v>
      </c>
      <c r="B367" s="65" t="s">
        <v>964</v>
      </c>
      <c r="C367" s="66"/>
      <c r="D367" s="67"/>
      <c r="E367" s="65" t="s">
        <v>965</v>
      </c>
      <c r="F367" s="66"/>
      <c r="G367" s="67"/>
      <c r="H367" s="25" t="s">
        <v>24</v>
      </c>
      <c r="I367" s="26">
        <v>1</v>
      </c>
      <c r="J367" s="27">
        <v>519059.87350412575</v>
      </c>
      <c r="K367" s="27">
        <v>519059.87</v>
      </c>
      <c r="L367" s="28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30"/>
      <c r="Z367" s="29" t="s">
        <v>964</v>
      </c>
      <c r="AA367" s="29" t="s">
        <v>965</v>
      </c>
      <c r="AB367" s="30"/>
      <c r="AC367" s="30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31"/>
      <c r="AO367" s="31">
        <v>519059.87</v>
      </c>
      <c r="AP367" s="31"/>
      <c r="AQ367" s="31"/>
      <c r="AR367" s="34"/>
      <c r="AS367" s="34"/>
      <c r="AT367" s="34"/>
      <c r="AU367" s="34"/>
    </row>
    <row r="368" spans="1:47" x14ac:dyDescent="0.25">
      <c r="A368" s="24" t="s">
        <v>1280</v>
      </c>
      <c r="B368" s="65" t="s">
        <v>967</v>
      </c>
      <c r="C368" s="66"/>
      <c r="D368" s="67"/>
      <c r="E368" s="65" t="s">
        <v>968</v>
      </c>
      <c r="F368" s="66"/>
      <c r="G368" s="67"/>
      <c r="H368" s="25" t="s">
        <v>16</v>
      </c>
      <c r="I368" s="26">
        <v>2</v>
      </c>
      <c r="J368" s="27">
        <v>36822.331778228923</v>
      </c>
      <c r="K368" s="27">
        <v>73644.66</v>
      </c>
      <c r="L368" s="28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30"/>
      <c r="Z368" s="29" t="s">
        <v>967</v>
      </c>
      <c r="AA368" s="29" t="s">
        <v>968</v>
      </c>
      <c r="AB368" s="30"/>
      <c r="AC368" s="30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31"/>
      <c r="AO368" s="31">
        <v>73644.66</v>
      </c>
      <c r="AP368" s="31"/>
      <c r="AQ368" s="31"/>
      <c r="AR368" s="34"/>
      <c r="AS368" s="34"/>
      <c r="AT368" s="34"/>
      <c r="AU368" s="34"/>
    </row>
    <row r="369" spans="1:47" ht="25.5" x14ac:dyDescent="0.25">
      <c r="A369" s="24" t="s">
        <v>1281</v>
      </c>
      <c r="B369" s="65" t="s">
        <v>970</v>
      </c>
      <c r="C369" s="66"/>
      <c r="D369" s="67"/>
      <c r="E369" s="65" t="s">
        <v>971</v>
      </c>
      <c r="F369" s="66"/>
      <c r="G369" s="67"/>
      <c r="H369" s="25" t="s">
        <v>16</v>
      </c>
      <c r="I369" s="26">
        <v>2</v>
      </c>
      <c r="J369" s="27">
        <v>805216.45744114905</v>
      </c>
      <c r="K369" s="27">
        <v>1610432.91</v>
      </c>
      <c r="L369" s="28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30"/>
      <c r="Z369" s="29" t="s">
        <v>970</v>
      </c>
      <c r="AA369" s="29" t="s">
        <v>971</v>
      </c>
      <c r="AB369" s="30"/>
      <c r="AC369" s="30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31"/>
      <c r="AO369" s="31">
        <v>1610432.91</v>
      </c>
      <c r="AP369" s="31"/>
      <c r="AQ369" s="31"/>
      <c r="AR369" s="34"/>
      <c r="AS369" s="34"/>
      <c r="AT369" s="34"/>
      <c r="AU369" s="34"/>
    </row>
    <row r="370" spans="1:47" x14ac:dyDescent="0.25">
      <c r="A370" s="24" t="s">
        <v>1282</v>
      </c>
      <c r="B370" s="65" t="s">
        <v>973</v>
      </c>
      <c r="C370" s="66"/>
      <c r="D370" s="67"/>
      <c r="E370" s="65" t="s">
        <v>974</v>
      </c>
      <c r="F370" s="66"/>
      <c r="G370" s="67"/>
      <c r="H370" s="25" t="s">
        <v>28</v>
      </c>
      <c r="I370" s="26">
        <v>140</v>
      </c>
      <c r="J370" s="27">
        <v>192.56238921215399</v>
      </c>
      <c r="K370" s="27">
        <v>26958.73</v>
      </c>
      <c r="L370" s="28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30"/>
      <c r="Z370" s="29" t="s">
        <v>973</v>
      </c>
      <c r="AA370" s="29" t="s">
        <v>974</v>
      </c>
      <c r="AB370" s="30"/>
      <c r="AC370" s="30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31"/>
      <c r="AO370" s="31">
        <v>26958.73</v>
      </c>
      <c r="AP370" s="31"/>
      <c r="AQ370" s="31"/>
      <c r="AR370" s="34"/>
      <c r="AS370" s="34"/>
      <c r="AT370" s="34"/>
      <c r="AU370" s="34"/>
    </row>
    <row r="371" spans="1:47" x14ac:dyDescent="0.25">
      <c r="A371" s="24" t="s">
        <v>1283</v>
      </c>
      <c r="B371" s="65" t="s">
        <v>976</v>
      </c>
      <c r="C371" s="66"/>
      <c r="D371" s="67"/>
      <c r="E371" s="65" t="s">
        <v>977</v>
      </c>
      <c r="F371" s="66"/>
      <c r="G371" s="67"/>
      <c r="H371" s="25" t="s">
        <v>28</v>
      </c>
      <c r="I371" s="26">
        <v>168</v>
      </c>
      <c r="J371" s="27">
        <v>378.907312223058</v>
      </c>
      <c r="K371" s="27">
        <v>63656.43</v>
      </c>
      <c r="L371" s="28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30"/>
      <c r="Z371" s="29" t="s">
        <v>976</v>
      </c>
      <c r="AA371" s="29" t="s">
        <v>977</v>
      </c>
      <c r="AB371" s="30"/>
      <c r="AC371" s="30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31"/>
      <c r="AO371" s="31">
        <v>63656.43</v>
      </c>
      <c r="AP371" s="31"/>
      <c r="AQ371" s="31"/>
      <c r="AR371" s="34"/>
      <c r="AS371" s="34"/>
      <c r="AT371" s="34"/>
      <c r="AU371" s="34"/>
    </row>
    <row r="372" spans="1:47" ht="25.5" x14ac:dyDescent="0.25">
      <c r="A372" s="24" t="s">
        <v>1284</v>
      </c>
      <c r="B372" s="65" t="s">
        <v>979</v>
      </c>
      <c r="C372" s="66"/>
      <c r="D372" s="67"/>
      <c r="E372" s="65" t="s">
        <v>687</v>
      </c>
      <c r="F372" s="66"/>
      <c r="G372" s="67"/>
      <c r="H372" s="25" t="s">
        <v>28</v>
      </c>
      <c r="I372" s="26">
        <v>415</v>
      </c>
      <c r="J372" s="27">
        <v>6097.3447542418498</v>
      </c>
      <c r="K372" s="27">
        <v>2530398.0699999998</v>
      </c>
      <c r="L372" s="28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30"/>
      <c r="Z372" s="29" t="s">
        <v>979</v>
      </c>
      <c r="AA372" s="29" t="s">
        <v>687</v>
      </c>
      <c r="AB372" s="30"/>
      <c r="AC372" s="30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31"/>
      <c r="AO372" s="31">
        <v>2530398.0699999998</v>
      </c>
      <c r="AP372" s="31"/>
      <c r="AQ372" s="31"/>
      <c r="AR372" s="34"/>
      <c r="AS372" s="34"/>
      <c r="AT372" s="34"/>
      <c r="AU372" s="34"/>
    </row>
    <row r="373" spans="1:47" x14ac:dyDescent="0.25">
      <c r="A373" s="24" t="s">
        <v>1285</v>
      </c>
      <c r="B373" s="65" t="s">
        <v>981</v>
      </c>
      <c r="C373" s="66"/>
      <c r="D373" s="67"/>
      <c r="E373" s="65" t="s">
        <v>946</v>
      </c>
      <c r="F373" s="66"/>
      <c r="G373" s="67"/>
      <c r="H373" s="25" t="s">
        <v>16</v>
      </c>
      <c r="I373" s="26">
        <v>16</v>
      </c>
      <c r="J373" s="27">
        <v>27479.081697043614</v>
      </c>
      <c r="K373" s="27">
        <v>439665.31</v>
      </c>
      <c r="L373" s="28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30"/>
      <c r="Z373" s="29" t="s">
        <v>981</v>
      </c>
      <c r="AA373" s="29" t="s">
        <v>946</v>
      </c>
      <c r="AB373" s="30"/>
      <c r="AC373" s="30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31"/>
      <c r="AO373" s="31">
        <v>439665.31</v>
      </c>
      <c r="AP373" s="31"/>
      <c r="AQ373" s="31"/>
      <c r="AR373" s="34"/>
      <c r="AS373" s="34"/>
      <c r="AT373" s="34"/>
      <c r="AU373" s="34"/>
    </row>
    <row r="374" spans="1:47" x14ac:dyDescent="0.25">
      <c r="A374" s="24" t="s">
        <v>1286</v>
      </c>
      <c r="B374" s="65" t="s">
        <v>983</v>
      </c>
      <c r="C374" s="66"/>
      <c r="D374" s="67"/>
      <c r="E374" s="65" t="s">
        <v>663</v>
      </c>
      <c r="F374" s="66"/>
      <c r="G374" s="67"/>
      <c r="H374" s="25" t="s">
        <v>16</v>
      </c>
      <c r="I374" s="26">
        <v>5</v>
      </c>
      <c r="J374" s="27">
        <v>9840.6075855016206</v>
      </c>
      <c r="K374" s="27">
        <v>49203.040000000001</v>
      </c>
      <c r="L374" s="28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30"/>
      <c r="Z374" s="29" t="s">
        <v>983</v>
      </c>
      <c r="AA374" s="29" t="s">
        <v>663</v>
      </c>
      <c r="AB374" s="30"/>
      <c r="AC374" s="30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31"/>
      <c r="AO374" s="31">
        <v>49203.040000000001</v>
      </c>
      <c r="AP374" s="31"/>
      <c r="AQ374" s="31"/>
      <c r="AR374" s="34"/>
      <c r="AS374" s="34"/>
      <c r="AT374" s="34"/>
      <c r="AU374" s="34"/>
    </row>
    <row r="375" spans="1:47" x14ac:dyDescent="0.25">
      <c r="A375" s="24" t="s">
        <v>1287</v>
      </c>
      <c r="B375" s="65" t="s">
        <v>985</v>
      </c>
      <c r="C375" s="66"/>
      <c r="D375" s="67"/>
      <c r="E375" s="65" t="s">
        <v>986</v>
      </c>
      <c r="F375" s="66"/>
      <c r="G375" s="67"/>
      <c r="H375" s="25" t="s">
        <v>24</v>
      </c>
      <c r="I375" s="26">
        <v>1</v>
      </c>
      <c r="J375" s="27">
        <v>39727.131987452922</v>
      </c>
      <c r="K375" s="27">
        <v>39727.129999999997</v>
      </c>
      <c r="L375" s="28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30"/>
      <c r="Z375" s="29" t="s">
        <v>985</v>
      </c>
      <c r="AA375" s="29" t="s">
        <v>986</v>
      </c>
      <c r="AB375" s="30"/>
      <c r="AC375" s="30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31"/>
      <c r="AO375" s="31">
        <v>39727.129999999997</v>
      </c>
      <c r="AP375" s="31"/>
      <c r="AQ375" s="31"/>
      <c r="AR375" s="34"/>
      <c r="AS375" s="34"/>
      <c r="AT375" s="34"/>
      <c r="AU375" s="34"/>
    </row>
    <row r="376" spans="1:47" x14ac:dyDescent="0.25">
      <c r="A376" s="36"/>
      <c r="B376" s="68" t="s">
        <v>987</v>
      </c>
      <c r="C376" s="69"/>
      <c r="D376" s="69"/>
      <c r="E376" s="69"/>
      <c r="F376" s="69"/>
      <c r="G376" s="69"/>
      <c r="H376" s="69"/>
      <c r="I376" s="69"/>
      <c r="J376" s="70"/>
      <c r="K376" s="37">
        <f>SUM(K362:K375)</f>
        <v>6321109.0099999988</v>
      </c>
      <c r="L376" s="31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30"/>
      <c r="Z376" s="29"/>
      <c r="AA376" s="29"/>
      <c r="AB376" s="30" t="s">
        <v>987</v>
      </c>
      <c r="AC376" s="30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37"/>
      <c r="AO376" s="37">
        <f>SUM(AO362:AO375)</f>
        <v>6321109.0099999988</v>
      </c>
      <c r="AP376" s="31"/>
      <c r="AQ376" s="31"/>
      <c r="AR376" s="34"/>
      <c r="AS376" s="34"/>
      <c r="AT376" s="34"/>
      <c r="AU376" s="34"/>
    </row>
    <row r="377" spans="1:47" x14ac:dyDescent="0.25">
      <c r="B377" s="62"/>
      <c r="C377" s="63"/>
      <c r="D377" s="64"/>
      <c r="E377" s="62" t="s">
        <v>988</v>
      </c>
      <c r="F377" s="63"/>
      <c r="G377" s="64"/>
      <c r="H377" s="42"/>
      <c r="I377" s="42"/>
      <c r="J377" s="42" t="s">
        <v>3</v>
      </c>
      <c r="K377" s="40" t="s">
        <v>3</v>
      </c>
      <c r="L377" s="40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30" t="s">
        <v>988</v>
      </c>
      <c r="Z377" s="29"/>
      <c r="AA377" s="29"/>
      <c r="AB377" s="30"/>
      <c r="AC377" s="30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31"/>
      <c r="AO377" s="31"/>
      <c r="AP377" s="31"/>
      <c r="AQ377" s="31"/>
      <c r="AR377" s="34"/>
      <c r="AS377" s="34"/>
      <c r="AT377" s="34"/>
      <c r="AU377" s="34"/>
    </row>
    <row r="378" spans="1:47" x14ac:dyDescent="0.25">
      <c r="A378" s="24" t="s">
        <v>1288</v>
      </c>
      <c r="B378" s="65" t="s">
        <v>990</v>
      </c>
      <c r="C378" s="66"/>
      <c r="D378" s="67"/>
      <c r="E378" s="65" t="s">
        <v>940</v>
      </c>
      <c r="F378" s="66"/>
      <c r="G378" s="67"/>
      <c r="H378" s="25" t="s">
        <v>38</v>
      </c>
      <c r="I378" s="33">
        <v>3203.5</v>
      </c>
      <c r="J378" s="27">
        <v>161.116932152712</v>
      </c>
      <c r="K378" s="27">
        <v>516138.09</v>
      </c>
      <c r="L378" s="28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30"/>
      <c r="Z378" s="29" t="s">
        <v>990</v>
      </c>
      <c r="AA378" s="29" t="s">
        <v>940</v>
      </c>
      <c r="AB378" s="30"/>
      <c r="AC378" s="30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31"/>
      <c r="AO378" s="31"/>
      <c r="AP378" s="31">
        <v>516138.09</v>
      </c>
      <c r="AQ378" s="31"/>
      <c r="AR378" s="34"/>
      <c r="AS378" s="34"/>
      <c r="AT378" s="34"/>
      <c r="AU378" s="34"/>
    </row>
    <row r="379" spans="1:47" x14ac:dyDescent="0.25">
      <c r="A379" s="24" t="s">
        <v>1289</v>
      </c>
      <c r="B379" s="65" t="s">
        <v>992</v>
      </c>
      <c r="C379" s="66"/>
      <c r="D379" s="67"/>
      <c r="E379" s="65" t="s">
        <v>993</v>
      </c>
      <c r="F379" s="66"/>
      <c r="G379" s="67"/>
      <c r="H379" s="25" t="s">
        <v>24</v>
      </c>
      <c r="I379" s="26">
        <v>1</v>
      </c>
      <c r="J379" s="27">
        <v>30339.533963347338</v>
      </c>
      <c r="K379" s="27">
        <v>30339.53</v>
      </c>
      <c r="L379" s="28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30"/>
      <c r="Z379" s="29" t="s">
        <v>992</v>
      </c>
      <c r="AA379" s="29" t="s">
        <v>993</v>
      </c>
      <c r="AB379" s="30"/>
      <c r="AC379" s="30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31"/>
      <c r="AO379" s="31"/>
      <c r="AP379" s="31">
        <v>30339.53</v>
      </c>
      <c r="AQ379" s="31"/>
      <c r="AR379" s="34"/>
      <c r="AS379" s="34"/>
      <c r="AT379" s="34"/>
      <c r="AU379" s="34"/>
    </row>
    <row r="380" spans="1:47" x14ac:dyDescent="0.25">
      <c r="A380" s="24" t="s">
        <v>1290</v>
      </c>
      <c r="B380" s="65" t="s">
        <v>995</v>
      </c>
      <c r="C380" s="66"/>
      <c r="D380" s="67"/>
      <c r="E380" s="65" t="s">
        <v>977</v>
      </c>
      <c r="F380" s="66"/>
      <c r="G380" s="67"/>
      <c r="H380" s="25" t="s">
        <v>28</v>
      </c>
      <c r="I380" s="33">
        <v>3.8</v>
      </c>
      <c r="J380" s="27">
        <v>346.54664413879203</v>
      </c>
      <c r="K380" s="27">
        <v>1316.88</v>
      </c>
      <c r="L380" s="28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30"/>
      <c r="Z380" s="29" t="s">
        <v>995</v>
      </c>
      <c r="AA380" s="29" t="s">
        <v>977</v>
      </c>
      <c r="AB380" s="30"/>
      <c r="AC380" s="30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31"/>
      <c r="AO380" s="31"/>
      <c r="AP380" s="31">
        <v>1316.88</v>
      </c>
      <c r="AQ380" s="31"/>
      <c r="AR380" s="34"/>
      <c r="AS380" s="34"/>
      <c r="AT380" s="34"/>
      <c r="AU380" s="34"/>
    </row>
    <row r="381" spans="1:47" x14ac:dyDescent="0.25">
      <c r="A381" s="24" t="s">
        <v>1291</v>
      </c>
      <c r="B381" s="65" t="s">
        <v>997</v>
      </c>
      <c r="C381" s="66"/>
      <c r="D381" s="67"/>
      <c r="E381" s="65" t="s">
        <v>687</v>
      </c>
      <c r="F381" s="66"/>
      <c r="G381" s="67"/>
      <c r="H381" s="25"/>
      <c r="I381" s="26">
        <v>79</v>
      </c>
      <c r="J381" s="27">
        <v>1137.428240829636</v>
      </c>
      <c r="K381" s="27">
        <v>89856.83</v>
      </c>
      <c r="L381" s="28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30"/>
      <c r="Z381" s="29" t="s">
        <v>997</v>
      </c>
      <c r="AA381" s="29" t="s">
        <v>687</v>
      </c>
      <c r="AB381" s="30"/>
      <c r="AC381" s="30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31"/>
      <c r="AO381" s="31"/>
      <c r="AP381" s="31">
        <v>89856.83</v>
      </c>
      <c r="AQ381" s="31"/>
      <c r="AR381" s="34"/>
      <c r="AS381" s="34"/>
      <c r="AT381" s="34"/>
      <c r="AU381" s="34"/>
    </row>
    <row r="382" spans="1:47" x14ac:dyDescent="0.25">
      <c r="A382" s="36"/>
      <c r="B382" s="68" t="s">
        <v>998</v>
      </c>
      <c r="C382" s="69"/>
      <c r="D382" s="69"/>
      <c r="E382" s="69"/>
      <c r="F382" s="69"/>
      <c r="G382" s="69"/>
      <c r="H382" s="69"/>
      <c r="I382" s="69"/>
      <c r="J382" s="70"/>
      <c r="K382" s="37">
        <f>SUM(K378:K381)</f>
        <v>637651.32999999996</v>
      </c>
      <c r="L382" s="31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30"/>
      <c r="Z382" s="29"/>
      <c r="AA382" s="29"/>
      <c r="AB382" s="30" t="s">
        <v>998</v>
      </c>
      <c r="AC382" s="30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37"/>
      <c r="AO382" s="37"/>
      <c r="AP382" s="37">
        <f>SUM(AP378:AP381)</f>
        <v>637651.32999999996</v>
      </c>
      <c r="AQ382" s="38"/>
      <c r="AR382" s="34"/>
      <c r="AS382" s="34"/>
      <c r="AT382" s="34"/>
      <c r="AU382" s="34"/>
    </row>
    <row r="383" spans="1:47" x14ac:dyDescent="0.25">
      <c r="B383" s="62"/>
      <c r="C383" s="63"/>
      <c r="D383" s="64"/>
      <c r="E383" s="62" t="s">
        <v>999</v>
      </c>
      <c r="F383" s="63"/>
      <c r="G383" s="64"/>
      <c r="H383" s="42"/>
      <c r="I383" s="42"/>
      <c r="J383" s="42" t="s">
        <v>3</v>
      </c>
      <c r="K383" s="40" t="s">
        <v>3</v>
      </c>
      <c r="L383" s="40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30" t="s">
        <v>999</v>
      </c>
      <c r="Z383" s="29"/>
      <c r="AA383" s="29"/>
      <c r="AB383" s="30"/>
      <c r="AC383" s="30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31"/>
      <c r="AO383" s="31"/>
      <c r="AP383" s="31"/>
      <c r="AQ383" s="31"/>
      <c r="AR383" s="34"/>
      <c r="AS383" s="34"/>
      <c r="AT383" s="34"/>
      <c r="AU383" s="34"/>
    </row>
    <row r="384" spans="1:47" x14ac:dyDescent="0.25">
      <c r="A384" s="24" t="s">
        <v>1292</v>
      </c>
      <c r="B384" s="65" t="s">
        <v>1001</v>
      </c>
      <c r="C384" s="66"/>
      <c r="D384" s="67"/>
      <c r="E384" s="65" t="s">
        <v>687</v>
      </c>
      <c r="F384" s="66"/>
      <c r="G384" s="67"/>
      <c r="H384" s="25" t="s">
        <v>28</v>
      </c>
      <c r="I384" s="26">
        <v>736</v>
      </c>
      <c r="J384" s="27">
        <v>523.90857198212996</v>
      </c>
      <c r="K384" s="27">
        <v>385596.71</v>
      </c>
      <c r="L384" s="28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30"/>
      <c r="Z384" s="29" t="s">
        <v>1001</v>
      </c>
      <c r="AA384" s="29" t="s">
        <v>687</v>
      </c>
      <c r="AB384" s="30"/>
      <c r="AC384" s="30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31"/>
      <c r="AO384" s="31"/>
      <c r="AP384" s="27">
        <v>385596.71</v>
      </c>
      <c r="AQ384" s="31"/>
      <c r="AR384" s="34"/>
      <c r="AS384" s="34"/>
      <c r="AT384" s="34"/>
      <c r="AU384" s="34"/>
    </row>
    <row r="385" spans="1:47" x14ac:dyDescent="0.25">
      <c r="A385" s="36"/>
      <c r="B385" s="68" t="s">
        <v>1002</v>
      </c>
      <c r="C385" s="69"/>
      <c r="D385" s="69"/>
      <c r="E385" s="69"/>
      <c r="F385" s="69"/>
      <c r="G385" s="69"/>
      <c r="H385" s="69"/>
      <c r="I385" s="69"/>
      <c r="J385" s="70"/>
      <c r="K385" s="37">
        <f>K384</f>
        <v>385596.71</v>
      </c>
      <c r="L385" s="31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30"/>
      <c r="Z385" s="29"/>
      <c r="AA385" s="29"/>
      <c r="AB385" s="30" t="s">
        <v>1002</v>
      </c>
      <c r="AC385" s="30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37"/>
      <c r="AO385" s="37"/>
      <c r="AP385" s="37">
        <f>AP384</f>
        <v>385596.71</v>
      </c>
      <c r="AQ385" s="31"/>
      <c r="AR385" s="34"/>
      <c r="AS385" s="34"/>
      <c r="AT385" s="34"/>
      <c r="AU385" s="34"/>
    </row>
    <row r="386" spans="1:47" x14ac:dyDescent="0.25">
      <c r="B386" s="62"/>
      <c r="C386" s="63"/>
      <c r="D386" s="64"/>
      <c r="E386" s="62" t="s">
        <v>1003</v>
      </c>
      <c r="F386" s="63"/>
      <c r="G386" s="64"/>
      <c r="H386" s="42"/>
      <c r="I386" s="42"/>
      <c r="J386" s="42" t="s">
        <v>3</v>
      </c>
      <c r="K386" s="40" t="s">
        <v>3</v>
      </c>
      <c r="L386" s="40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30" t="s">
        <v>1003</v>
      </c>
      <c r="Z386" s="29"/>
      <c r="AA386" s="29"/>
      <c r="AB386" s="30"/>
      <c r="AC386" s="30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31"/>
      <c r="AO386" s="31"/>
      <c r="AP386" s="31"/>
      <c r="AQ386" s="31"/>
      <c r="AR386" s="34"/>
      <c r="AS386" s="34"/>
      <c r="AT386" s="34"/>
      <c r="AU386" s="34"/>
    </row>
    <row r="387" spans="1:47" x14ac:dyDescent="0.25">
      <c r="A387" s="24" t="s">
        <v>1293</v>
      </c>
      <c r="B387" s="65" t="s">
        <v>1005</v>
      </c>
      <c r="C387" s="66"/>
      <c r="D387" s="67"/>
      <c r="E387" s="65" t="s">
        <v>940</v>
      </c>
      <c r="F387" s="66"/>
      <c r="G387" s="67"/>
      <c r="H387" s="25" t="s">
        <v>38</v>
      </c>
      <c r="I387" s="33">
        <v>5.4</v>
      </c>
      <c r="J387" s="27">
        <v>892.51976017591801</v>
      </c>
      <c r="K387" s="27">
        <v>4819.6099999999997</v>
      </c>
      <c r="L387" s="28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30"/>
      <c r="Z387" s="29" t="s">
        <v>1005</v>
      </c>
      <c r="AA387" s="29" t="s">
        <v>940</v>
      </c>
      <c r="AB387" s="30"/>
      <c r="AC387" s="30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31"/>
      <c r="AO387" s="31"/>
      <c r="AP387" s="31">
        <v>4819.6099999999997</v>
      </c>
      <c r="AQ387" s="31"/>
      <c r="AR387" s="34"/>
      <c r="AS387" s="34"/>
      <c r="AT387" s="34"/>
      <c r="AU387" s="34"/>
    </row>
    <row r="388" spans="1:47" x14ac:dyDescent="0.25">
      <c r="A388" s="24" t="s">
        <v>1294</v>
      </c>
      <c r="B388" s="65" t="s">
        <v>1007</v>
      </c>
      <c r="C388" s="66"/>
      <c r="D388" s="67"/>
      <c r="E388" s="65" t="s">
        <v>977</v>
      </c>
      <c r="F388" s="66"/>
      <c r="G388" s="67"/>
      <c r="H388" s="25" t="s">
        <v>28</v>
      </c>
      <c r="I388" s="26">
        <v>20</v>
      </c>
      <c r="J388" s="27">
        <v>224.37592027071</v>
      </c>
      <c r="K388" s="27">
        <v>4487.5200000000004</v>
      </c>
      <c r="L388" s="28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30"/>
      <c r="Z388" s="29" t="s">
        <v>1007</v>
      </c>
      <c r="AA388" s="29" t="s">
        <v>977</v>
      </c>
      <c r="AB388" s="30"/>
      <c r="AC388" s="30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31"/>
      <c r="AO388" s="31"/>
      <c r="AP388" s="31">
        <v>4487.5200000000004</v>
      </c>
      <c r="AQ388" s="31"/>
      <c r="AR388" s="34"/>
      <c r="AS388" s="34"/>
      <c r="AT388" s="34"/>
      <c r="AU388" s="34"/>
    </row>
    <row r="389" spans="1:47" x14ac:dyDescent="0.25">
      <c r="A389" s="24" t="s">
        <v>1295</v>
      </c>
      <c r="B389" s="65" t="s">
        <v>1009</v>
      </c>
      <c r="C389" s="66"/>
      <c r="D389" s="67"/>
      <c r="E389" s="65" t="s">
        <v>687</v>
      </c>
      <c r="F389" s="66"/>
      <c r="G389" s="67"/>
      <c r="H389" s="25" t="s">
        <v>28</v>
      </c>
      <c r="I389" s="26">
        <v>20</v>
      </c>
      <c r="J389" s="27">
        <v>5794.2407899444324</v>
      </c>
      <c r="K389" s="27">
        <v>115884.82</v>
      </c>
      <c r="L389" s="28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30"/>
      <c r="Z389" s="29" t="s">
        <v>1009</v>
      </c>
      <c r="AA389" s="29" t="s">
        <v>687</v>
      </c>
      <c r="AB389" s="30"/>
      <c r="AC389" s="30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31"/>
      <c r="AO389" s="31"/>
      <c r="AP389" s="31">
        <v>115884.82</v>
      </c>
      <c r="AQ389" s="31"/>
      <c r="AR389" s="34"/>
      <c r="AS389" s="34"/>
      <c r="AT389" s="34"/>
      <c r="AU389" s="34"/>
    </row>
    <row r="390" spans="1:47" x14ac:dyDescent="0.25">
      <c r="A390" s="36"/>
      <c r="B390" s="68" t="s">
        <v>1010</v>
      </c>
      <c r="C390" s="69"/>
      <c r="D390" s="69"/>
      <c r="E390" s="69"/>
      <c r="F390" s="69"/>
      <c r="G390" s="69"/>
      <c r="H390" s="69"/>
      <c r="I390" s="69"/>
      <c r="J390" s="70"/>
      <c r="K390" s="37">
        <f>K387+K388+K389</f>
        <v>125191.95000000001</v>
      </c>
      <c r="L390" s="31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30"/>
      <c r="Z390" s="29"/>
      <c r="AA390" s="29"/>
      <c r="AB390" s="30" t="s">
        <v>1010</v>
      </c>
      <c r="AC390" s="30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31"/>
      <c r="AO390" s="38"/>
      <c r="AP390" s="37">
        <f>AP387+AP388+AP389</f>
        <v>125191.95000000001</v>
      </c>
      <c r="AQ390" s="38"/>
      <c r="AR390" s="34"/>
      <c r="AS390" s="34"/>
      <c r="AT390" s="34"/>
      <c r="AU390" s="34"/>
    </row>
    <row r="391" spans="1:47" x14ac:dyDescent="0.25">
      <c r="A391" s="42"/>
      <c r="B391" s="62"/>
      <c r="C391" s="63"/>
      <c r="D391" s="64"/>
      <c r="E391" s="62" t="s">
        <v>1256</v>
      </c>
      <c r="F391" s="63"/>
      <c r="G391" s="64"/>
      <c r="H391" s="42"/>
      <c r="I391" s="42"/>
      <c r="J391" s="42" t="s">
        <v>3</v>
      </c>
      <c r="K391" s="40" t="s">
        <v>3</v>
      </c>
      <c r="L391" s="40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30" t="s">
        <v>1011</v>
      </c>
      <c r="Z391" s="29"/>
      <c r="AA391" s="29"/>
      <c r="AB391" s="30"/>
      <c r="AC391" s="30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31"/>
      <c r="AO391" s="31"/>
      <c r="AP391" s="31"/>
      <c r="AQ391" s="31"/>
      <c r="AR391" s="34"/>
      <c r="AS391" s="34"/>
      <c r="AT391" s="34"/>
      <c r="AU391" s="34"/>
    </row>
    <row r="392" spans="1:47" x14ac:dyDescent="0.25">
      <c r="A392" s="24" t="s">
        <v>1296</v>
      </c>
      <c r="B392" s="65" t="s">
        <v>1013</v>
      </c>
      <c r="C392" s="66"/>
      <c r="D392" s="67"/>
      <c r="E392" s="65" t="s">
        <v>940</v>
      </c>
      <c r="F392" s="66"/>
      <c r="G392" s="67"/>
      <c r="H392" s="25" t="s">
        <v>38</v>
      </c>
      <c r="I392" s="33">
        <v>2.1</v>
      </c>
      <c r="J392" s="27">
        <v>3081.605052095706</v>
      </c>
      <c r="K392" s="27">
        <v>6471.37</v>
      </c>
      <c r="L392" s="28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30"/>
      <c r="Z392" s="29" t="s">
        <v>1013</v>
      </c>
      <c r="AA392" s="29" t="s">
        <v>940</v>
      </c>
      <c r="AB392" s="30"/>
      <c r="AC392" s="30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31"/>
      <c r="AO392" s="31"/>
      <c r="AP392" s="31">
        <v>6471.37</v>
      </c>
      <c r="AQ392" s="31"/>
      <c r="AR392" s="34"/>
      <c r="AS392" s="34"/>
      <c r="AT392" s="34"/>
      <c r="AU392" s="34"/>
    </row>
    <row r="393" spans="1:47" x14ac:dyDescent="0.25">
      <c r="A393" s="24" t="s">
        <v>1297</v>
      </c>
      <c r="B393" s="65" t="s">
        <v>1015</v>
      </c>
      <c r="C393" s="66"/>
      <c r="D393" s="67"/>
      <c r="E393" s="65" t="s">
        <v>974</v>
      </c>
      <c r="F393" s="66"/>
      <c r="G393" s="67"/>
      <c r="H393" s="25" t="s">
        <v>38</v>
      </c>
      <c r="I393" s="33">
        <v>0.2</v>
      </c>
      <c r="J393" s="27">
        <v>2606.4613110232199</v>
      </c>
      <c r="K393" s="27">
        <v>521.29</v>
      </c>
      <c r="L393" s="28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30"/>
      <c r="Z393" s="29" t="s">
        <v>1015</v>
      </c>
      <c r="AA393" s="29" t="s">
        <v>974</v>
      </c>
      <c r="AB393" s="30"/>
      <c r="AC393" s="30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31"/>
      <c r="AO393" s="31"/>
      <c r="AP393" s="31">
        <v>521.29</v>
      </c>
      <c r="AQ393" s="31"/>
      <c r="AR393" s="34"/>
      <c r="AS393" s="34"/>
      <c r="AT393" s="34"/>
      <c r="AU393" s="34"/>
    </row>
    <row r="394" spans="1:47" x14ac:dyDescent="0.25">
      <c r="A394" s="24" t="s">
        <v>1298</v>
      </c>
      <c r="B394" s="65" t="s">
        <v>1017</v>
      </c>
      <c r="C394" s="66"/>
      <c r="D394" s="67"/>
      <c r="E394" s="65" t="s">
        <v>1018</v>
      </c>
      <c r="F394" s="66"/>
      <c r="G394" s="67"/>
      <c r="H394" s="25" t="s">
        <v>28</v>
      </c>
      <c r="I394" s="26">
        <v>2</v>
      </c>
      <c r="J394" s="27">
        <v>849.71374887355194</v>
      </c>
      <c r="K394" s="27">
        <v>1699.43</v>
      </c>
      <c r="L394" s="28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30"/>
      <c r="Z394" s="29" t="s">
        <v>1017</v>
      </c>
      <c r="AA394" s="29" t="s">
        <v>1018</v>
      </c>
      <c r="AB394" s="30"/>
      <c r="AC394" s="30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31"/>
      <c r="AO394" s="31"/>
      <c r="AP394" s="31">
        <v>1699.43</v>
      </c>
      <c r="AQ394" s="31"/>
      <c r="AR394" s="34"/>
      <c r="AS394" s="34"/>
      <c r="AT394" s="34"/>
      <c r="AU394" s="34"/>
    </row>
    <row r="395" spans="1:47" x14ac:dyDescent="0.25">
      <c r="A395" s="24" t="s">
        <v>1299</v>
      </c>
      <c r="B395" s="65" t="s">
        <v>1020</v>
      </c>
      <c r="C395" s="66"/>
      <c r="D395" s="67"/>
      <c r="E395" s="65" t="s">
        <v>1021</v>
      </c>
      <c r="F395" s="66"/>
      <c r="G395" s="67"/>
      <c r="H395" s="25" t="s">
        <v>28</v>
      </c>
      <c r="I395" s="26">
        <v>1</v>
      </c>
      <c r="J395" s="27">
        <v>12480.911808551484</v>
      </c>
      <c r="K395" s="27">
        <v>12480.91</v>
      </c>
      <c r="L395" s="28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30"/>
      <c r="Z395" s="29" t="s">
        <v>1020</v>
      </c>
      <c r="AA395" s="29" t="s">
        <v>1021</v>
      </c>
      <c r="AB395" s="30"/>
      <c r="AC395" s="30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31"/>
      <c r="AO395" s="31"/>
      <c r="AP395" s="31">
        <v>12480.91</v>
      </c>
      <c r="AQ395" s="31"/>
      <c r="AR395" s="34"/>
      <c r="AS395" s="34"/>
      <c r="AT395" s="34"/>
      <c r="AU395" s="34"/>
    </row>
    <row r="396" spans="1:47" x14ac:dyDescent="0.25">
      <c r="A396" s="36"/>
      <c r="B396" s="68" t="s">
        <v>1022</v>
      </c>
      <c r="C396" s="69"/>
      <c r="D396" s="69"/>
      <c r="E396" s="69"/>
      <c r="F396" s="69"/>
      <c r="G396" s="69"/>
      <c r="H396" s="69"/>
      <c r="I396" s="69"/>
      <c r="J396" s="70"/>
      <c r="K396" s="37">
        <f>SUM(K392:K395)</f>
        <v>21173</v>
      </c>
      <c r="L396" s="31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30"/>
      <c r="Z396" s="29"/>
      <c r="AA396" s="29"/>
      <c r="AB396" s="30" t="s">
        <v>1022</v>
      </c>
      <c r="AC396" s="30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37"/>
      <c r="AO396" s="37"/>
      <c r="AP396" s="37">
        <f>SUM(AP392:AP395)</f>
        <v>21173</v>
      </c>
      <c r="AQ396" s="38"/>
      <c r="AR396" s="34"/>
      <c r="AS396" s="34"/>
      <c r="AT396" s="34"/>
      <c r="AU396" s="34"/>
    </row>
    <row r="397" spans="1:47" x14ac:dyDescent="0.25">
      <c r="B397" s="62"/>
      <c r="C397" s="63"/>
      <c r="D397" s="64"/>
      <c r="E397" s="62" t="s">
        <v>1023</v>
      </c>
      <c r="F397" s="63"/>
      <c r="G397" s="64"/>
      <c r="H397" s="42"/>
      <c r="I397" s="42"/>
      <c r="J397" s="42" t="s">
        <v>3</v>
      </c>
      <c r="K397" s="40" t="s">
        <v>3</v>
      </c>
      <c r="L397" s="40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30" t="s">
        <v>1023</v>
      </c>
      <c r="Z397" s="29"/>
      <c r="AA397" s="29"/>
      <c r="AB397" s="30"/>
      <c r="AC397" s="30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31"/>
      <c r="AO397" s="31"/>
      <c r="AP397" s="31"/>
      <c r="AQ397" s="31"/>
      <c r="AR397" s="34"/>
      <c r="AS397" s="34"/>
      <c r="AT397" s="34"/>
      <c r="AU397" s="34"/>
    </row>
    <row r="398" spans="1:47" x14ac:dyDescent="0.25">
      <c r="A398" s="24" t="s">
        <v>1300</v>
      </c>
      <c r="B398" s="65" t="s">
        <v>1025</v>
      </c>
      <c r="C398" s="66"/>
      <c r="D398" s="67"/>
      <c r="E398" s="65" t="s">
        <v>940</v>
      </c>
      <c r="F398" s="66"/>
      <c r="G398" s="67"/>
      <c r="H398" s="25" t="s">
        <v>24</v>
      </c>
      <c r="I398" s="26">
        <v>1</v>
      </c>
      <c r="J398" s="27">
        <v>118871.34833180779</v>
      </c>
      <c r="K398" s="27">
        <v>118871.35</v>
      </c>
      <c r="L398" s="28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30"/>
      <c r="Z398" s="29" t="s">
        <v>1025</v>
      </c>
      <c r="AA398" s="29" t="s">
        <v>940</v>
      </c>
      <c r="AB398" s="30"/>
      <c r="AC398" s="30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31"/>
      <c r="AO398" s="31"/>
      <c r="AP398" s="31">
        <v>118871.35</v>
      </c>
      <c r="AQ398" s="31"/>
      <c r="AR398" s="34"/>
      <c r="AS398" s="34"/>
      <c r="AT398" s="34"/>
      <c r="AU398" s="34"/>
    </row>
    <row r="399" spans="1:47" x14ac:dyDescent="0.25">
      <c r="A399" s="24" t="s">
        <v>1301</v>
      </c>
      <c r="B399" s="65" t="s">
        <v>1027</v>
      </c>
      <c r="C399" s="66"/>
      <c r="D399" s="67"/>
      <c r="E399" s="65" t="s">
        <v>1028</v>
      </c>
      <c r="F399" s="66"/>
      <c r="G399" s="67"/>
      <c r="H399" s="25" t="s">
        <v>38</v>
      </c>
      <c r="I399" s="26">
        <v>5</v>
      </c>
      <c r="J399" s="27">
        <v>2606.501102806908</v>
      </c>
      <c r="K399" s="27">
        <v>13032.51</v>
      </c>
      <c r="L399" s="28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30"/>
      <c r="Z399" s="29" t="s">
        <v>1027</v>
      </c>
      <c r="AA399" s="29" t="s">
        <v>1028</v>
      </c>
      <c r="AB399" s="30"/>
      <c r="AC399" s="30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31"/>
      <c r="AO399" s="31"/>
      <c r="AP399" s="31">
        <v>13032.51</v>
      </c>
      <c r="AQ399" s="31"/>
      <c r="AR399" s="34"/>
      <c r="AS399" s="34"/>
      <c r="AT399" s="34"/>
      <c r="AU399" s="34"/>
    </row>
    <row r="400" spans="1:47" x14ac:dyDescent="0.25">
      <c r="A400" s="24" t="s">
        <v>924</v>
      </c>
      <c r="B400" s="65" t="s">
        <v>1030</v>
      </c>
      <c r="C400" s="66"/>
      <c r="D400" s="67"/>
      <c r="E400" s="65" t="s">
        <v>1031</v>
      </c>
      <c r="F400" s="66"/>
      <c r="G400" s="67"/>
      <c r="H400" s="25" t="s">
        <v>28</v>
      </c>
      <c r="I400" s="33">
        <v>73.099999999999994</v>
      </c>
      <c r="J400" s="27">
        <v>1265.587628142762</v>
      </c>
      <c r="K400" s="27">
        <v>92514.45</v>
      </c>
      <c r="L400" s="28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30"/>
      <c r="Z400" s="29" t="s">
        <v>1030</v>
      </c>
      <c r="AA400" s="29" t="s">
        <v>1031</v>
      </c>
      <c r="AB400" s="30"/>
      <c r="AC400" s="30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31"/>
      <c r="AO400" s="31"/>
      <c r="AP400" s="31">
        <v>92514.45</v>
      </c>
      <c r="AQ400" s="31"/>
      <c r="AR400" s="34"/>
      <c r="AS400" s="34"/>
      <c r="AT400" s="34"/>
      <c r="AU400" s="34"/>
    </row>
    <row r="401" spans="1:47" ht="25.5" x14ac:dyDescent="0.25">
      <c r="A401" s="24" t="s">
        <v>927</v>
      </c>
      <c r="B401" s="65" t="s">
        <v>1033</v>
      </c>
      <c r="C401" s="66"/>
      <c r="D401" s="67"/>
      <c r="E401" s="65" t="s">
        <v>1034</v>
      </c>
      <c r="F401" s="66"/>
      <c r="G401" s="67"/>
      <c r="H401" s="25" t="s">
        <v>28</v>
      </c>
      <c r="I401" s="33">
        <v>21.5</v>
      </c>
      <c r="J401" s="27">
        <v>4082.1495570386223</v>
      </c>
      <c r="K401" s="27">
        <v>87766.22</v>
      </c>
      <c r="L401" s="28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30"/>
      <c r="Z401" s="29" t="s">
        <v>1033</v>
      </c>
      <c r="AA401" s="29" t="s">
        <v>1034</v>
      </c>
      <c r="AB401" s="30"/>
      <c r="AC401" s="30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31"/>
      <c r="AO401" s="31"/>
      <c r="AP401" s="31">
        <v>87766.22</v>
      </c>
      <c r="AQ401" s="31"/>
      <c r="AR401" s="34"/>
      <c r="AS401" s="34"/>
      <c r="AT401" s="34"/>
      <c r="AU401" s="34"/>
    </row>
    <row r="402" spans="1:47" x14ac:dyDescent="0.25">
      <c r="A402" s="24" t="s">
        <v>930</v>
      </c>
      <c r="B402" s="65" t="s">
        <v>1036</v>
      </c>
      <c r="C402" s="66"/>
      <c r="D402" s="67"/>
      <c r="E402" s="65" t="s">
        <v>367</v>
      </c>
      <c r="F402" s="66"/>
      <c r="G402" s="67"/>
      <c r="H402" s="25" t="s">
        <v>24</v>
      </c>
      <c r="I402" s="26">
        <v>1</v>
      </c>
      <c r="J402" s="27">
        <v>289974.88412437268</v>
      </c>
      <c r="K402" s="27">
        <v>289974.88</v>
      </c>
      <c r="L402" s="28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30"/>
      <c r="Z402" s="29" t="s">
        <v>1036</v>
      </c>
      <c r="AA402" s="29" t="s">
        <v>367</v>
      </c>
      <c r="AB402" s="30"/>
      <c r="AC402" s="30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31"/>
      <c r="AO402" s="31"/>
      <c r="AP402" s="31">
        <v>289974.88</v>
      </c>
      <c r="AQ402" s="31"/>
      <c r="AR402" s="34"/>
      <c r="AS402" s="34"/>
      <c r="AT402" s="34"/>
      <c r="AU402" s="34"/>
    </row>
    <row r="403" spans="1:47" x14ac:dyDescent="0.25">
      <c r="A403" s="24" t="s">
        <v>933</v>
      </c>
      <c r="B403" s="65" t="s">
        <v>1038</v>
      </c>
      <c r="C403" s="66"/>
      <c r="D403" s="67"/>
      <c r="E403" s="65" t="s">
        <v>1039</v>
      </c>
      <c r="F403" s="66"/>
      <c r="G403" s="67"/>
      <c r="H403" s="25" t="s">
        <v>16</v>
      </c>
      <c r="I403" s="26">
        <v>3</v>
      </c>
      <c r="J403" s="27">
        <v>76076.46878092851</v>
      </c>
      <c r="K403" s="27">
        <v>228229.41</v>
      </c>
      <c r="L403" s="28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30"/>
      <c r="Z403" s="29" t="s">
        <v>1038</v>
      </c>
      <c r="AA403" s="29" t="s">
        <v>1039</v>
      </c>
      <c r="AB403" s="30"/>
      <c r="AC403" s="30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31"/>
      <c r="AO403" s="31"/>
      <c r="AP403" s="31">
        <v>228229.41</v>
      </c>
      <c r="AQ403" s="31"/>
      <c r="AR403" s="34"/>
      <c r="AS403" s="34"/>
      <c r="AT403" s="34"/>
      <c r="AU403" s="34"/>
    </row>
    <row r="404" spans="1:47" ht="25.5" x14ac:dyDescent="0.25">
      <c r="A404" s="24" t="s">
        <v>938</v>
      </c>
      <c r="B404" s="65" t="s">
        <v>1041</v>
      </c>
      <c r="C404" s="66"/>
      <c r="D404" s="67"/>
      <c r="E404" s="65" t="s">
        <v>1042</v>
      </c>
      <c r="F404" s="66"/>
      <c r="G404" s="67"/>
      <c r="H404" s="25" t="s">
        <v>24</v>
      </c>
      <c r="I404" s="26">
        <v>1</v>
      </c>
      <c r="J404" s="27">
        <v>80530.532244207017</v>
      </c>
      <c r="K404" s="27">
        <v>80530.53</v>
      </c>
      <c r="L404" s="28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30"/>
      <c r="Z404" s="29" t="s">
        <v>1041</v>
      </c>
      <c r="AA404" s="29" t="s">
        <v>1042</v>
      </c>
      <c r="AB404" s="30"/>
      <c r="AC404" s="30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31"/>
      <c r="AO404" s="31"/>
      <c r="AP404" s="31">
        <v>80530.53</v>
      </c>
      <c r="AQ404" s="31"/>
      <c r="AR404" s="34"/>
      <c r="AS404" s="34"/>
      <c r="AT404" s="34"/>
      <c r="AU404" s="34"/>
    </row>
    <row r="405" spans="1:47" x14ac:dyDescent="0.25">
      <c r="A405" s="24" t="s">
        <v>941</v>
      </c>
      <c r="B405" s="65" t="s">
        <v>1044</v>
      </c>
      <c r="C405" s="66"/>
      <c r="D405" s="67"/>
      <c r="E405" s="65" t="s">
        <v>1045</v>
      </c>
      <c r="F405" s="66"/>
      <c r="G405" s="67"/>
      <c r="H405" s="25" t="s">
        <v>24</v>
      </c>
      <c r="I405" s="26">
        <v>2</v>
      </c>
      <c r="J405" s="27">
        <v>15673.436457677491</v>
      </c>
      <c r="K405" s="27">
        <v>31346.87</v>
      </c>
      <c r="L405" s="28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30"/>
      <c r="Z405" s="29" t="s">
        <v>1044</v>
      </c>
      <c r="AA405" s="29" t="s">
        <v>1045</v>
      </c>
      <c r="AB405" s="30"/>
      <c r="AC405" s="30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31"/>
      <c r="AO405" s="31"/>
      <c r="AP405" s="31">
        <v>31346.87</v>
      </c>
      <c r="AQ405" s="31"/>
      <c r="AR405" s="34"/>
      <c r="AS405" s="34"/>
      <c r="AT405" s="34"/>
      <c r="AU405" s="34"/>
    </row>
    <row r="406" spans="1:47" x14ac:dyDescent="0.25">
      <c r="A406" s="24" t="s">
        <v>944</v>
      </c>
      <c r="B406" s="65" t="s">
        <v>1047</v>
      </c>
      <c r="C406" s="66"/>
      <c r="D406" s="67"/>
      <c r="E406" s="65" t="s">
        <v>1048</v>
      </c>
      <c r="F406" s="66"/>
      <c r="G406" s="67"/>
      <c r="H406" s="25" t="s">
        <v>16</v>
      </c>
      <c r="I406" s="26">
        <v>4</v>
      </c>
      <c r="J406" s="27">
        <v>68398.315836113485</v>
      </c>
      <c r="K406" s="27">
        <v>273593.26</v>
      </c>
      <c r="L406" s="28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30"/>
      <c r="Z406" s="29" t="s">
        <v>1047</v>
      </c>
      <c r="AA406" s="29" t="s">
        <v>1048</v>
      </c>
      <c r="AB406" s="30"/>
      <c r="AC406" s="30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31"/>
      <c r="AO406" s="31"/>
      <c r="AP406" s="31">
        <v>273593.26</v>
      </c>
      <c r="AQ406" s="31"/>
      <c r="AR406" s="34"/>
      <c r="AS406" s="34"/>
      <c r="AT406" s="34"/>
      <c r="AU406" s="34"/>
    </row>
    <row r="407" spans="1:47" ht="25.5" x14ac:dyDescent="0.25">
      <c r="A407" s="24" t="s">
        <v>949</v>
      </c>
      <c r="B407" s="65" t="s">
        <v>1050</v>
      </c>
      <c r="C407" s="66"/>
      <c r="D407" s="67"/>
      <c r="E407" s="65" t="s">
        <v>1051</v>
      </c>
      <c r="F407" s="66"/>
      <c r="G407" s="67"/>
      <c r="H407" s="25" t="s">
        <v>16</v>
      </c>
      <c r="I407" s="26">
        <v>1</v>
      </c>
      <c r="J407" s="27">
        <v>496104.45110003097</v>
      </c>
      <c r="K407" s="27">
        <v>496104.45</v>
      </c>
      <c r="L407" s="28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30"/>
      <c r="Z407" s="29" t="s">
        <v>1050</v>
      </c>
      <c r="AA407" s="29" t="s">
        <v>1051</v>
      </c>
      <c r="AB407" s="30"/>
      <c r="AC407" s="30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31"/>
      <c r="AO407" s="31"/>
      <c r="AP407" s="31">
        <v>496104.45</v>
      </c>
      <c r="AQ407" s="31"/>
      <c r="AR407" s="34"/>
      <c r="AS407" s="34"/>
      <c r="AT407" s="34"/>
      <c r="AU407" s="34"/>
    </row>
    <row r="408" spans="1:47" x14ac:dyDescent="0.25">
      <c r="A408" s="36"/>
      <c r="B408" s="68" t="s">
        <v>1052</v>
      </c>
      <c r="C408" s="69"/>
      <c r="D408" s="69"/>
      <c r="E408" s="69"/>
      <c r="F408" s="69"/>
      <c r="G408" s="69"/>
      <c r="H408" s="69"/>
      <c r="I408" s="69"/>
      <c r="J408" s="70"/>
      <c r="K408" s="37">
        <f>SUM(K398:K407)</f>
        <v>1711963.93</v>
      </c>
      <c r="L408" s="31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30"/>
      <c r="Z408" s="29"/>
      <c r="AA408" s="29"/>
      <c r="AB408" s="30" t="s">
        <v>1052</v>
      </c>
      <c r="AC408" s="30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37"/>
      <c r="AO408" s="37"/>
      <c r="AP408" s="37">
        <f>SUM(AP398:AP407)</f>
        <v>1711963.93</v>
      </c>
      <c r="AQ408" s="38"/>
      <c r="AR408" s="34"/>
      <c r="AS408" s="34"/>
      <c r="AT408" s="34"/>
      <c r="AU408" s="34"/>
    </row>
    <row r="409" spans="1:47" x14ac:dyDescent="0.25">
      <c r="B409" s="62"/>
      <c r="C409" s="63"/>
      <c r="D409" s="64"/>
      <c r="E409" s="62" t="s">
        <v>1053</v>
      </c>
      <c r="F409" s="63"/>
      <c r="G409" s="64"/>
      <c r="H409" s="42"/>
      <c r="I409" s="42"/>
      <c r="J409" s="42" t="s">
        <v>3</v>
      </c>
      <c r="K409" s="40" t="s">
        <v>3</v>
      </c>
      <c r="L409" s="40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30" t="s">
        <v>1053</v>
      </c>
      <c r="Z409" s="29"/>
      <c r="AA409" s="29"/>
      <c r="AB409" s="30"/>
      <c r="AC409" s="30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31"/>
      <c r="AO409" s="31"/>
      <c r="AP409" s="31"/>
      <c r="AQ409" s="31"/>
      <c r="AR409" s="34"/>
      <c r="AS409" s="34"/>
      <c r="AT409" s="34"/>
      <c r="AU409" s="34"/>
    </row>
    <row r="410" spans="1:47" ht="51" x14ac:dyDescent="0.25">
      <c r="A410" s="24" t="s">
        <v>951</v>
      </c>
      <c r="B410" s="65" t="s">
        <v>1055</v>
      </c>
      <c r="C410" s="66"/>
      <c r="D410" s="67"/>
      <c r="E410" s="65" t="s">
        <v>940</v>
      </c>
      <c r="F410" s="66"/>
      <c r="G410" s="67"/>
      <c r="H410" s="25" t="s">
        <v>24</v>
      </c>
      <c r="I410" s="26">
        <v>1</v>
      </c>
      <c r="J410" s="27">
        <v>147277.40947370112</v>
      </c>
      <c r="K410" s="27">
        <v>147277.41</v>
      </c>
      <c r="L410" s="28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30"/>
      <c r="Z410" s="29" t="s">
        <v>1055</v>
      </c>
      <c r="AA410" s="29" t="s">
        <v>940</v>
      </c>
      <c r="AB410" s="30"/>
      <c r="AC410" s="30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31"/>
      <c r="AO410" s="31"/>
      <c r="AP410" s="31">
        <v>147277.41</v>
      </c>
      <c r="AQ410" s="31"/>
      <c r="AR410" s="34"/>
      <c r="AS410" s="34"/>
      <c r="AT410" s="34"/>
      <c r="AU410" s="34"/>
    </row>
    <row r="411" spans="1:47" ht="38.25" x14ac:dyDescent="0.25">
      <c r="A411" s="24" t="s">
        <v>954</v>
      </c>
      <c r="B411" s="65" t="s">
        <v>1057</v>
      </c>
      <c r="C411" s="66"/>
      <c r="D411" s="67"/>
      <c r="E411" s="65" t="s">
        <v>1028</v>
      </c>
      <c r="F411" s="66"/>
      <c r="G411" s="67"/>
      <c r="H411" s="25" t="s">
        <v>38</v>
      </c>
      <c r="I411" s="33">
        <v>6.5</v>
      </c>
      <c r="J411" s="27">
        <v>2606.4911548609862</v>
      </c>
      <c r="K411" s="27">
        <v>16942.2</v>
      </c>
      <c r="L411" s="28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30"/>
      <c r="Z411" s="29" t="s">
        <v>1057</v>
      </c>
      <c r="AA411" s="29" t="s">
        <v>1028</v>
      </c>
      <c r="AB411" s="30"/>
      <c r="AC411" s="30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31"/>
      <c r="AO411" s="31"/>
      <c r="AP411" s="31">
        <v>16942.2</v>
      </c>
      <c r="AQ411" s="31"/>
      <c r="AR411" s="34"/>
      <c r="AS411" s="34"/>
      <c r="AT411" s="34"/>
      <c r="AU411" s="34"/>
    </row>
    <row r="412" spans="1:47" ht="38.25" x14ac:dyDescent="0.25">
      <c r="A412" s="24" t="s">
        <v>957</v>
      </c>
      <c r="B412" s="65" t="s">
        <v>1059</v>
      </c>
      <c r="C412" s="66"/>
      <c r="D412" s="67"/>
      <c r="E412" s="65" t="s">
        <v>1060</v>
      </c>
      <c r="F412" s="66"/>
      <c r="G412" s="67"/>
      <c r="H412" s="25" t="s">
        <v>28</v>
      </c>
      <c r="I412" s="26">
        <v>55</v>
      </c>
      <c r="J412" s="27">
        <v>2013.8422765578362</v>
      </c>
      <c r="K412" s="27">
        <v>110761.33</v>
      </c>
      <c r="L412" s="28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30"/>
      <c r="Z412" s="29" t="s">
        <v>1059</v>
      </c>
      <c r="AA412" s="29" t="s">
        <v>1060</v>
      </c>
      <c r="AB412" s="30"/>
      <c r="AC412" s="30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31"/>
      <c r="AO412" s="31"/>
      <c r="AP412" s="31">
        <v>110761.33</v>
      </c>
      <c r="AQ412" s="31"/>
      <c r="AR412" s="34"/>
      <c r="AS412" s="34"/>
      <c r="AT412" s="34"/>
      <c r="AU412" s="34"/>
    </row>
    <row r="413" spans="1:47" ht="25.5" x14ac:dyDescent="0.25">
      <c r="A413" s="24" t="s">
        <v>960</v>
      </c>
      <c r="B413" s="65" t="s">
        <v>1062</v>
      </c>
      <c r="C413" s="66"/>
      <c r="D413" s="67"/>
      <c r="E413" s="65" t="s">
        <v>1063</v>
      </c>
      <c r="F413" s="66"/>
      <c r="G413" s="67"/>
      <c r="H413" s="25" t="s">
        <v>24</v>
      </c>
      <c r="I413" s="26">
        <v>1</v>
      </c>
      <c r="J413" s="27">
        <v>79835.260355772523</v>
      </c>
      <c r="K413" s="27">
        <v>79835.259999999995</v>
      </c>
      <c r="L413" s="28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30"/>
      <c r="Z413" s="29" t="s">
        <v>1062</v>
      </c>
      <c r="AA413" s="29" t="s">
        <v>1063</v>
      </c>
      <c r="AB413" s="30"/>
      <c r="AC413" s="30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31"/>
      <c r="AO413" s="31"/>
      <c r="AP413" s="31">
        <v>79835.259999999995</v>
      </c>
      <c r="AQ413" s="31"/>
      <c r="AR413" s="34"/>
      <c r="AS413" s="34"/>
      <c r="AT413" s="34"/>
      <c r="AU413" s="34"/>
    </row>
    <row r="414" spans="1:47" ht="25.5" x14ac:dyDescent="0.25">
      <c r="A414" s="24" t="s">
        <v>963</v>
      </c>
      <c r="B414" s="65" t="s">
        <v>1065</v>
      </c>
      <c r="C414" s="66"/>
      <c r="D414" s="67"/>
      <c r="E414" s="65" t="s">
        <v>1048</v>
      </c>
      <c r="F414" s="66"/>
      <c r="G414" s="67"/>
      <c r="H414" s="25" t="s">
        <v>16</v>
      </c>
      <c r="I414" s="26">
        <v>4</v>
      </c>
      <c r="J414" s="27">
        <v>91152.670357232812</v>
      </c>
      <c r="K414" s="27">
        <v>364610.68</v>
      </c>
      <c r="L414" s="28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30"/>
      <c r="Z414" s="29" t="s">
        <v>1065</v>
      </c>
      <c r="AA414" s="29" t="s">
        <v>1048</v>
      </c>
      <c r="AB414" s="30"/>
      <c r="AC414" s="30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31"/>
      <c r="AO414" s="31"/>
      <c r="AP414" s="31">
        <v>364610.68</v>
      </c>
      <c r="AQ414" s="31"/>
      <c r="AR414" s="34"/>
      <c r="AS414" s="34"/>
      <c r="AT414" s="34"/>
      <c r="AU414" s="34"/>
    </row>
    <row r="415" spans="1:47" x14ac:dyDescent="0.25">
      <c r="A415" s="36"/>
      <c r="B415" s="68" t="s">
        <v>1066</v>
      </c>
      <c r="C415" s="69"/>
      <c r="D415" s="69"/>
      <c r="E415" s="69"/>
      <c r="F415" s="69"/>
      <c r="G415" s="69"/>
      <c r="H415" s="69"/>
      <c r="I415" s="69"/>
      <c r="J415" s="70"/>
      <c r="K415" s="37">
        <f>SUM(K410:K414)</f>
        <v>719426.88</v>
      </c>
      <c r="L415" s="31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30"/>
      <c r="Z415" s="29"/>
      <c r="AA415" s="29"/>
      <c r="AB415" s="30" t="s">
        <v>1066</v>
      </c>
      <c r="AC415" s="30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37"/>
      <c r="AO415" s="37"/>
      <c r="AP415" s="37">
        <f>SUM(AP410:AP414)</f>
        <v>719426.88</v>
      </c>
      <c r="AQ415" s="31"/>
      <c r="AR415" s="34"/>
      <c r="AS415" s="34"/>
      <c r="AT415" s="34"/>
      <c r="AU415" s="34"/>
    </row>
    <row r="416" spans="1:47" x14ac:dyDescent="0.25">
      <c r="B416" s="62"/>
      <c r="C416" s="63"/>
      <c r="D416" s="64"/>
      <c r="E416" s="62" t="s">
        <v>1067</v>
      </c>
      <c r="F416" s="63"/>
      <c r="G416" s="64"/>
      <c r="H416" s="42"/>
      <c r="I416" s="42"/>
      <c r="J416" s="42" t="s">
        <v>3</v>
      </c>
      <c r="K416" s="40" t="s">
        <v>3</v>
      </c>
      <c r="L416" s="40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30" t="s">
        <v>1067</v>
      </c>
      <c r="Z416" s="29"/>
      <c r="AA416" s="29"/>
      <c r="AB416" s="30"/>
      <c r="AC416" s="30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31"/>
      <c r="AO416" s="31"/>
      <c r="AP416" s="31"/>
      <c r="AQ416" s="43"/>
      <c r="AR416" s="34"/>
      <c r="AS416" s="34"/>
      <c r="AT416" s="34"/>
      <c r="AU416" s="34"/>
    </row>
    <row r="417" spans="1:47" x14ac:dyDescent="0.25">
      <c r="A417" s="24" t="s">
        <v>966</v>
      </c>
      <c r="B417" s="65" t="s">
        <v>1069</v>
      </c>
      <c r="C417" s="66"/>
      <c r="D417" s="67"/>
      <c r="E417" s="65" t="s">
        <v>940</v>
      </c>
      <c r="F417" s="66"/>
      <c r="G417" s="67"/>
      <c r="H417" s="25" t="s">
        <v>24</v>
      </c>
      <c r="I417" s="26">
        <v>1</v>
      </c>
      <c r="J417" s="27">
        <v>243331.21393189306</v>
      </c>
      <c r="K417" s="27">
        <v>243331.21</v>
      </c>
      <c r="L417" s="28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30"/>
      <c r="Z417" s="29" t="s">
        <v>1069</v>
      </c>
      <c r="AA417" s="29" t="s">
        <v>940</v>
      </c>
      <c r="AB417" s="30"/>
      <c r="AC417" s="30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31"/>
      <c r="AO417" s="31"/>
      <c r="AP417" s="31">
        <v>243331.21</v>
      </c>
      <c r="AQ417" s="43"/>
      <c r="AR417" s="34"/>
      <c r="AS417" s="34"/>
      <c r="AT417" s="34"/>
      <c r="AU417" s="34"/>
    </row>
    <row r="418" spans="1:47" x14ac:dyDescent="0.25">
      <c r="A418" s="24" t="s">
        <v>969</v>
      </c>
      <c r="B418" s="65" t="s">
        <v>1071</v>
      </c>
      <c r="C418" s="66"/>
      <c r="D418" s="67"/>
      <c r="E418" s="65" t="s">
        <v>1072</v>
      </c>
      <c r="F418" s="66"/>
      <c r="G418" s="67"/>
      <c r="H418" s="25" t="s">
        <v>38</v>
      </c>
      <c r="I418" s="33">
        <v>28.2</v>
      </c>
      <c r="J418" s="27">
        <v>1782.57242976318</v>
      </c>
      <c r="K418" s="27">
        <v>50268.54</v>
      </c>
      <c r="L418" s="28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30"/>
      <c r="Z418" s="29" t="s">
        <v>1071</v>
      </c>
      <c r="AA418" s="29" t="s">
        <v>1072</v>
      </c>
      <c r="AB418" s="30"/>
      <c r="AC418" s="30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31"/>
      <c r="AO418" s="31"/>
      <c r="AP418" s="31">
        <v>50268.54</v>
      </c>
      <c r="AQ418" s="43"/>
      <c r="AR418" s="34"/>
      <c r="AS418" s="34"/>
      <c r="AT418" s="34"/>
      <c r="AU418" s="34"/>
    </row>
    <row r="419" spans="1:47" x14ac:dyDescent="0.25">
      <c r="A419" s="24" t="s">
        <v>972</v>
      </c>
      <c r="B419" s="65" t="s">
        <v>1074</v>
      </c>
      <c r="C419" s="66"/>
      <c r="D419" s="67"/>
      <c r="E419" s="65" t="s">
        <v>1075</v>
      </c>
      <c r="F419" s="66"/>
      <c r="G419" s="67"/>
      <c r="H419" s="25" t="s">
        <v>1316</v>
      </c>
      <c r="I419" s="26">
        <v>415</v>
      </c>
      <c r="J419" s="27">
        <v>62.303985309486002</v>
      </c>
      <c r="K419" s="27">
        <v>25856.15</v>
      </c>
      <c r="L419" s="28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30"/>
      <c r="Z419" s="29" t="s">
        <v>1074</v>
      </c>
      <c r="AA419" s="29" t="s">
        <v>1075</v>
      </c>
      <c r="AB419" s="30"/>
      <c r="AC419" s="30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31"/>
      <c r="AO419" s="31"/>
      <c r="AP419" s="31">
        <v>25856.15</v>
      </c>
      <c r="AQ419" s="43"/>
      <c r="AR419" s="34"/>
      <c r="AS419" s="34"/>
      <c r="AT419" s="34"/>
      <c r="AU419" s="34"/>
    </row>
    <row r="420" spans="1:47" x14ac:dyDescent="0.25">
      <c r="A420" s="24" t="s">
        <v>975</v>
      </c>
      <c r="B420" s="65" t="s">
        <v>1077</v>
      </c>
      <c r="C420" s="66"/>
      <c r="D420" s="67"/>
      <c r="E420" s="65" t="s">
        <v>1078</v>
      </c>
      <c r="F420" s="66"/>
      <c r="G420" s="67"/>
      <c r="H420" s="25" t="s">
        <v>28</v>
      </c>
      <c r="I420" s="26">
        <v>205</v>
      </c>
      <c r="J420" s="27">
        <v>2162.3452132814518</v>
      </c>
      <c r="K420" s="27">
        <v>443280.77</v>
      </c>
      <c r="L420" s="28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30"/>
      <c r="Z420" s="29" t="s">
        <v>1077</v>
      </c>
      <c r="AA420" s="29" t="s">
        <v>1078</v>
      </c>
      <c r="AB420" s="30"/>
      <c r="AC420" s="30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31"/>
      <c r="AO420" s="31"/>
      <c r="AP420" s="31">
        <v>443280.77</v>
      </c>
      <c r="AQ420" s="43"/>
      <c r="AR420" s="34"/>
      <c r="AS420" s="34"/>
      <c r="AT420" s="34"/>
      <c r="AU420" s="34"/>
    </row>
    <row r="421" spans="1:47" x14ac:dyDescent="0.25">
      <c r="A421" s="24" t="s">
        <v>978</v>
      </c>
      <c r="B421" s="65" t="s">
        <v>1080</v>
      </c>
      <c r="C421" s="66"/>
      <c r="D421" s="67"/>
      <c r="E421" s="65" t="s">
        <v>581</v>
      </c>
      <c r="F421" s="66"/>
      <c r="G421" s="67"/>
      <c r="H421" s="25" t="s">
        <v>16</v>
      </c>
      <c r="I421" s="26">
        <v>2</v>
      </c>
      <c r="J421" s="27">
        <v>49482.804010672509</v>
      </c>
      <c r="K421" s="27">
        <v>98965.61</v>
      </c>
      <c r="L421" s="28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30"/>
      <c r="Z421" s="29" t="s">
        <v>1080</v>
      </c>
      <c r="AA421" s="29" t="s">
        <v>581</v>
      </c>
      <c r="AB421" s="30"/>
      <c r="AC421" s="30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31"/>
      <c r="AO421" s="31"/>
      <c r="AP421" s="31">
        <v>98965.61</v>
      </c>
      <c r="AQ421" s="43"/>
      <c r="AR421" s="34"/>
      <c r="AS421" s="34"/>
      <c r="AT421" s="34"/>
      <c r="AU421" s="34"/>
    </row>
    <row r="422" spans="1:47" x14ac:dyDescent="0.25">
      <c r="A422" s="24" t="s">
        <v>980</v>
      </c>
      <c r="B422" s="65" t="s">
        <v>1082</v>
      </c>
      <c r="C422" s="66"/>
      <c r="D422" s="67"/>
      <c r="E422" s="65" t="s">
        <v>1048</v>
      </c>
      <c r="F422" s="66"/>
      <c r="G422" s="67"/>
      <c r="H422" s="25" t="s">
        <v>16</v>
      </c>
      <c r="I422" s="26">
        <v>3</v>
      </c>
      <c r="J422" s="27">
        <v>65883.773545409553</v>
      </c>
      <c r="K422" s="27">
        <v>197651.32</v>
      </c>
      <c r="L422" s="28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30"/>
      <c r="Z422" s="29" t="s">
        <v>1082</v>
      </c>
      <c r="AA422" s="29" t="s">
        <v>1048</v>
      </c>
      <c r="AB422" s="30"/>
      <c r="AC422" s="30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31"/>
      <c r="AO422" s="31"/>
      <c r="AP422" s="31">
        <v>197651.32</v>
      </c>
      <c r="AQ422" s="31"/>
      <c r="AR422" s="34"/>
      <c r="AS422" s="34"/>
      <c r="AT422" s="34"/>
      <c r="AU422" s="34"/>
    </row>
    <row r="423" spans="1:47" x14ac:dyDescent="0.25">
      <c r="A423" s="36"/>
      <c r="B423" s="68" t="s">
        <v>1083</v>
      </c>
      <c r="C423" s="69"/>
      <c r="D423" s="69"/>
      <c r="E423" s="69"/>
      <c r="F423" s="69"/>
      <c r="G423" s="69"/>
      <c r="H423" s="69"/>
      <c r="I423" s="69"/>
      <c r="J423" s="70"/>
      <c r="K423" s="37">
        <f>SUM(K417:K422)</f>
        <v>1059353.6000000001</v>
      </c>
      <c r="L423" s="31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30"/>
      <c r="Z423" s="29"/>
      <c r="AA423" s="29"/>
      <c r="AB423" s="30" t="s">
        <v>1083</v>
      </c>
      <c r="AC423" s="30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37"/>
      <c r="AO423" s="37"/>
      <c r="AP423" s="37">
        <f>SUM(AP417:AP422)</f>
        <v>1059353.6000000001</v>
      </c>
      <c r="AQ423" s="38"/>
      <c r="AR423" s="34"/>
      <c r="AS423" s="34"/>
      <c r="AT423" s="34"/>
      <c r="AU423" s="34"/>
    </row>
    <row r="424" spans="1:47" x14ac:dyDescent="0.25">
      <c r="B424" s="62"/>
      <c r="C424" s="63"/>
      <c r="D424" s="64"/>
      <c r="E424" s="62" t="s">
        <v>1084</v>
      </c>
      <c r="F424" s="63"/>
      <c r="G424" s="64"/>
      <c r="H424" s="42"/>
      <c r="I424" s="42"/>
      <c r="J424" s="42" t="s">
        <v>3</v>
      </c>
      <c r="K424" s="40" t="s">
        <v>3</v>
      </c>
      <c r="L424" s="40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30" t="s">
        <v>1084</v>
      </c>
      <c r="Z424" s="29"/>
      <c r="AA424" s="29"/>
      <c r="AB424" s="30"/>
      <c r="AC424" s="30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31"/>
      <c r="AO424" s="31"/>
      <c r="AP424" s="31"/>
      <c r="AQ424" s="31"/>
      <c r="AR424" s="34"/>
      <c r="AS424" s="34"/>
      <c r="AT424" s="34"/>
      <c r="AU424" s="34"/>
    </row>
    <row r="425" spans="1:47" ht="25.5" x14ac:dyDescent="0.25">
      <c r="A425" s="24" t="s">
        <v>982</v>
      </c>
      <c r="B425" s="65" t="s">
        <v>1086</v>
      </c>
      <c r="C425" s="66"/>
      <c r="D425" s="67"/>
      <c r="E425" s="65" t="s">
        <v>1087</v>
      </c>
      <c r="F425" s="66"/>
      <c r="G425" s="67"/>
      <c r="H425" s="25" t="s">
        <v>24</v>
      </c>
      <c r="I425" s="26">
        <v>1</v>
      </c>
      <c r="J425" s="27">
        <v>356080.19842546515</v>
      </c>
      <c r="K425" s="27">
        <v>356080.2</v>
      </c>
      <c r="L425" s="28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30"/>
      <c r="Z425" s="29" t="s">
        <v>1086</v>
      </c>
      <c r="AA425" s="29" t="s">
        <v>1087</v>
      </c>
      <c r="AB425" s="30"/>
      <c r="AC425" s="30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31"/>
      <c r="AO425" s="31"/>
      <c r="AP425" s="31">
        <v>356080.2</v>
      </c>
      <c r="AQ425" s="31"/>
      <c r="AR425" s="34"/>
      <c r="AS425" s="34"/>
      <c r="AT425" s="34"/>
      <c r="AU425" s="34"/>
    </row>
    <row r="426" spans="1:47" x14ac:dyDescent="0.25">
      <c r="A426" s="24" t="s">
        <v>984</v>
      </c>
      <c r="B426" s="65" t="s">
        <v>1089</v>
      </c>
      <c r="C426" s="66"/>
      <c r="D426" s="67"/>
      <c r="E426" s="65" t="s">
        <v>1028</v>
      </c>
      <c r="F426" s="66"/>
      <c r="G426" s="67"/>
      <c r="H426" s="25" t="s">
        <v>38</v>
      </c>
      <c r="I426" s="33">
        <v>1.2</v>
      </c>
      <c r="J426" s="27">
        <v>1977.412898591472</v>
      </c>
      <c r="K426" s="27">
        <v>2372.89</v>
      </c>
      <c r="L426" s="28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30"/>
      <c r="Z426" s="29" t="s">
        <v>1089</v>
      </c>
      <c r="AA426" s="29" t="s">
        <v>1028</v>
      </c>
      <c r="AB426" s="30"/>
      <c r="AC426" s="30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31"/>
      <c r="AO426" s="31"/>
      <c r="AP426" s="31">
        <v>2372.89</v>
      </c>
      <c r="AQ426" s="31"/>
      <c r="AR426" s="34"/>
      <c r="AS426" s="34"/>
      <c r="AT426" s="34"/>
      <c r="AU426" s="34"/>
    </row>
    <row r="427" spans="1:47" ht="25.5" x14ac:dyDescent="0.25">
      <c r="A427" s="24" t="s">
        <v>989</v>
      </c>
      <c r="B427" s="65" t="s">
        <v>1091</v>
      </c>
      <c r="C427" s="66"/>
      <c r="D427" s="67"/>
      <c r="E427" s="65" t="s">
        <v>1092</v>
      </c>
      <c r="F427" s="66"/>
      <c r="G427" s="67"/>
      <c r="H427" s="25" t="s">
        <v>16</v>
      </c>
      <c r="I427" s="26">
        <v>22</v>
      </c>
      <c r="J427" s="27">
        <v>22008.059618050884</v>
      </c>
      <c r="K427" s="27">
        <v>484177.31</v>
      </c>
      <c r="L427" s="28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30"/>
      <c r="Z427" s="29" t="s">
        <v>1091</v>
      </c>
      <c r="AA427" s="29" t="s">
        <v>1092</v>
      </c>
      <c r="AB427" s="30"/>
      <c r="AC427" s="30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31"/>
      <c r="AO427" s="31"/>
      <c r="AP427" s="31">
        <v>484177.31</v>
      </c>
      <c r="AQ427" s="31"/>
      <c r="AR427" s="34"/>
      <c r="AS427" s="34"/>
      <c r="AT427" s="34"/>
      <c r="AU427" s="34"/>
    </row>
    <row r="428" spans="1:47" x14ac:dyDescent="0.25">
      <c r="A428" s="24" t="s">
        <v>991</v>
      </c>
      <c r="B428" s="65" t="s">
        <v>1094</v>
      </c>
      <c r="C428" s="66"/>
      <c r="D428" s="67"/>
      <c r="E428" s="65" t="s">
        <v>1095</v>
      </c>
      <c r="F428" s="66"/>
      <c r="G428" s="67"/>
      <c r="H428" s="25" t="s">
        <v>28</v>
      </c>
      <c r="I428" s="33">
        <v>11.5</v>
      </c>
      <c r="J428" s="27">
        <v>3002.8869560149201</v>
      </c>
      <c r="K428" s="27">
        <v>34533.199999999997</v>
      </c>
      <c r="L428" s="28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30"/>
      <c r="Z428" s="29" t="s">
        <v>1094</v>
      </c>
      <c r="AA428" s="29" t="s">
        <v>1095</v>
      </c>
      <c r="AB428" s="30"/>
      <c r="AC428" s="30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31"/>
      <c r="AO428" s="31"/>
      <c r="AP428" s="31">
        <v>34533.199999999997</v>
      </c>
      <c r="AQ428" s="31"/>
      <c r="AR428" s="34"/>
      <c r="AS428" s="34"/>
      <c r="AT428" s="34"/>
      <c r="AU428" s="34"/>
    </row>
    <row r="429" spans="1:47" x14ac:dyDescent="0.25">
      <c r="A429" s="24" t="s">
        <v>994</v>
      </c>
      <c r="B429" s="65" t="s">
        <v>1097</v>
      </c>
      <c r="C429" s="66"/>
      <c r="D429" s="67"/>
      <c r="E429" s="65" t="s">
        <v>1098</v>
      </c>
      <c r="F429" s="66"/>
      <c r="G429" s="67"/>
      <c r="H429" s="25" t="s">
        <v>28</v>
      </c>
      <c r="I429" s="26">
        <v>212</v>
      </c>
      <c r="J429" s="27">
        <v>4113.0478770723539</v>
      </c>
      <c r="K429" s="27">
        <v>871966.15</v>
      </c>
      <c r="L429" s="28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30"/>
      <c r="Z429" s="29" t="s">
        <v>1097</v>
      </c>
      <c r="AA429" s="29" t="s">
        <v>1098</v>
      </c>
      <c r="AB429" s="30"/>
      <c r="AC429" s="30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31"/>
      <c r="AO429" s="31"/>
      <c r="AP429" s="31">
        <v>871966.15</v>
      </c>
      <c r="AQ429" s="31"/>
      <c r="AR429" s="34"/>
      <c r="AS429" s="34"/>
      <c r="AT429" s="34"/>
      <c r="AU429" s="34"/>
    </row>
    <row r="430" spans="1:47" ht="25.5" x14ac:dyDescent="0.25">
      <c r="A430" s="24" t="s">
        <v>996</v>
      </c>
      <c r="B430" s="65" t="s">
        <v>1100</v>
      </c>
      <c r="C430" s="66"/>
      <c r="D430" s="67"/>
      <c r="E430" s="65" t="s">
        <v>1101</v>
      </c>
      <c r="F430" s="66"/>
      <c r="G430" s="67"/>
      <c r="H430" s="25" t="s">
        <v>28</v>
      </c>
      <c r="I430" s="33">
        <v>30.3</v>
      </c>
      <c r="J430" s="27">
        <v>6677.2204699811518</v>
      </c>
      <c r="K430" s="27">
        <v>202319.78</v>
      </c>
      <c r="L430" s="28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30"/>
      <c r="Z430" s="29" t="s">
        <v>1100</v>
      </c>
      <c r="AA430" s="29" t="s">
        <v>1101</v>
      </c>
      <c r="AB430" s="30"/>
      <c r="AC430" s="30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31"/>
      <c r="AO430" s="31"/>
      <c r="AP430" s="31">
        <v>202319.78</v>
      </c>
      <c r="AQ430" s="31"/>
      <c r="AR430" s="34"/>
      <c r="AS430" s="34"/>
      <c r="AT430" s="34"/>
      <c r="AU430" s="34"/>
    </row>
    <row r="431" spans="1:47" x14ac:dyDescent="0.25">
      <c r="A431" s="24" t="s">
        <v>1000</v>
      </c>
      <c r="B431" s="65" t="s">
        <v>1103</v>
      </c>
      <c r="C431" s="66"/>
      <c r="D431" s="67"/>
      <c r="E431" s="65" t="s">
        <v>1104</v>
      </c>
      <c r="F431" s="66"/>
      <c r="G431" s="67"/>
      <c r="H431" s="25" t="s">
        <v>28</v>
      </c>
      <c r="I431" s="26">
        <v>12</v>
      </c>
      <c r="J431" s="27">
        <v>28706.847234790934</v>
      </c>
      <c r="K431" s="27">
        <v>344482.17</v>
      </c>
      <c r="L431" s="28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30"/>
      <c r="Z431" s="29" t="s">
        <v>1103</v>
      </c>
      <c r="AA431" s="29" t="s">
        <v>1104</v>
      </c>
      <c r="AB431" s="30"/>
      <c r="AC431" s="30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31"/>
      <c r="AO431" s="31"/>
      <c r="AP431" s="31">
        <v>344482.17</v>
      </c>
      <c r="AQ431" s="31"/>
      <c r="AR431" s="34"/>
      <c r="AS431" s="34"/>
      <c r="AT431" s="34"/>
      <c r="AU431" s="34"/>
    </row>
    <row r="432" spans="1:47" ht="25.5" x14ac:dyDescent="0.25">
      <c r="A432" s="24" t="s">
        <v>1004</v>
      </c>
      <c r="B432" s="65" t="s">
        <v>1106</v>
      </c>
      <c r="C432" s="66"/>
      <c r="D432" s="67"/>
      <c r="E432" s="65" t="s">
        <v>1107</v>
      </c>
      <c r="F432" s="66"/>
      <c r="G432" s="67"/>
      <c r="H432" s="25" t="s">
        <v>16</v>
      </c>
      <c r="I432" s="26">
        <v>16</v>
      </c>
      <c r="J432" s="27">
        <v>3829.8298566730141</v>
      </c>
      <c r="K432" s="27">
        <v>61277.279999999999</v>
      </c>
      <c r="L432" s="28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30"/>
      <c r="Z432" s="29" t="s">
        <v>1106</v>
      </c>
      <c r="AA432" s="29" t="s">
        <v>1107</v>
      </c>
      <c r="AB432" s="30"/>
      <c r="AC432" s="30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31"/>
      <c r="AO432" s="31"/>
      <c r="AP432" s="31">
        <v>61277.279999999999</v>
      </c>
      <c r="AQ432" s="31"/>
      <c r="AR432" s="34"/>
      <c r="AS432" s="34"/>
      <c r="AT432" s="34"/>
      <c r="AU432" s="34"/>
    </row>
    <row r="433" spans="1:47" x14ac:dyDescent="0.25">
      <c r="A433" s="24" t="s">
        <v>1006</v>
      </c>
      <c r="B433" s="65" t="s">
        <v>1109</v>
      </c>
      <c r="C433" s="66"/>
      <c r="D433" s="67"/>
      <c r="E433" s="65" t="s">
        <v>1110</v>
      </c>
      <c r="F433" s="66"/>
      <c r="G433" s="67"/>
      <c r="H433" s="25" t="s">
        <v>16</v>
      </c>
      <c r="I433" s="26">
        <v>2</v>
      </c>
      <c r="J433" s="27">
        <v>846.79900071840598</v>
      </c>
      <c r="K433" s="27">
        <v>1693.6</v>
      </c>
      <c r="L433" s="28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30"/>
      <c r="Z433" s="29" t="s">
        <v>1109</v>
      </c>
      <c r="AA433" s="29" t="s">
        <v>1110</v>
      </c>
      <c r="AB433" s="30"/>
      <c r="AC433" s="30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31"/>
      <c r="AO433" s="31"/>
      <c r="AP433" s="31">
        <v>1693.6</v>
      </c>
      <c r="AQ433" s="31"/>
      <c r="AR433" s="34"/>
      <c r="AS433" s="34"/>
      <c r="AT433" s="34"/>
      <c r="AU433" s="34"/>
    </row>
    <row r="434" spans="1:47" ht="25.5" x14ac:dyDescent="0.25">
      <c r="A434" s="24" t="s">
        <v>1008</v>
      </c>
      <c r="B434" s="65" t="s">
        <v>1112</v>
      </c>
      <c r="C434" s="66"/>
      <c r="D434" s="67"/>
      <c r="E434" s="65" t="s">
        <v>1113</v>
      </c>
      <c r="F434" s="66"/>
      <c r="G434" s="67"/>
      <c r="H434" s="25" t="s">
        <v>24</v>
      </c>
      <c r="I434" s="26">
        <v>1</v>
      </c>
      <c r="J434" s="27">
        <v>31161.264140342304</v>
      </c>
      <c r="K434" s="27">
        <v>31161.26</v>
      </c>
      <c r="L434" s="28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30"/>
      <c r="Z434" s="29" t="s">
        <v>1112</v>
      </c>
      <c r="AA434" s="29" t="s">
        <v>1113</v>
      </c>
      <c r="AB434" s="30"/>
      <c r="AC434" s="30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31"/>
      <c r="AO434" s="31"/>
      <c r="AP434" s="31">
        <v>31161.26</v>
      </c>
      <c r="AQ434" s="31"/>
      <c r="AR434" s="34"/>
      <c r="AS434" s="34"/>
      <c r="AT434" s="34"/>
      <c r="AU434" s="34"/>
    </row>
    <row r="435" spans="1:47" ht="25.5" x14ac:dyDescent="0.25">
      <c r="A435" s="24" t="s">
        <v>1012</v>
      </c>
      <c r="B435" s="65" t="s">
        <v>1115</v>
      </c>
      <c r="C435" s="66"/>
      <c r="D435" s="67"/>
      <c r="E435" s="65" t="s">
        <v>1116</v>
      </c>
      <c r="F435" s="66"/>
      <c r="G435" s="67"/>
      <c r="H435" s="25" t="s">
        <v>24</v>
      </c>
      <c r="I435" s="26">
        <v>2</v>
      </c>
      <c r="J435" s="27">
        <v>279848.86002242297</v>
      </c>
      <c r="K435" s="27">
        <v>559697.72</v>
      </c>
      <c r="L435" s="28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30"/>
      <c r="Z435" s="29" t="s">
        <v>1115</v>
      </c>
      <c r="AA435" s="29" t="s">
        <v>1116</v>
      </c>
      <c r="AB435" s="30"/>
      <c r="AC435" s="30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31"/>
      <c r="AO435" s="31"/>
      <c r="AP435" s="31">
        <v>559697.72</v>
      </c>
      <c r="AQ435" s="31"/>
      <c r="AR435" s="34"/>
      <c r="AS435" s="34"/>
      <c r="AT435" s="34"/>
      <c r="AU435" s="34"/>
    </row>
    <row r="436" spans="1:47" ht="25.5" x14ac:dyDescent="0.25">
      <c r="A436" s="24" t="s">
        <v>1014</v>
      </c>
      <c r="B436" s="65" t="s">
        <v>1118</v>
      </c>
      <c r="C436" s="66"/>
      <c r="D436" s="67"/>
      <c r="E436" s="65" t="s">
        <v>1119</v>
      </c>
      <c r="F436" s="66"/>
      <c r="G436" s="67"/>
      <c r="H436" s="25" t="s">
        <v>16</v>
      </c>
      <c r="I436" s="26">
        <v>5</v>
      </c>
      <c r="J436" s="27">
        <v>8656.3046234875201</v>
      </c>
      <c r="K436" s="27">
        <v>43281.52</v>
      </c>
      <c r="L436" s="28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30"/>
      <c r="Z436" s="29" t="s">
        <v>1118</v>
      </c>
      <c r="AA436" s="29" t="s">
        <v>1119</v>
      </c>
      <c r="AB436" s="30"/>
      <c r="AC436" s="30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31"/>
      <c r="AO436" s="31"/>
      <c r="AP436" s="31">
        <v>43281.52</v>
      </c>
      <c r="AQ436" s="31"/>
      <c r="AR436" s="34"/>
      <c r="AS436" s="34"/>
      <c r="AT436" s="34"/>
      <c r="AU436" s="34"/>
    </row>
    <row r="437" spans="1:47" ht="25.5" x14ac:dyDescent="0.25">
      <c r="A437" s="24" t="s">
        <v>1016</v>
      </c>
      <c r="B437" s="65" t="s">
        <v>1121</v>
      </c>
      <c r="C437" s="66"/>
      <c r="D437" s="67"/>
      <c r="E437" s="65" t="s">
        <v>1122</v>
      </c>
      <c r="F437" s="66"/>
      <c r="G437" s="67"/>
      <c r="H437" s="25" t="s">
        <v>16</v>
      </c>
      <c r="I437" s="26">
        <v>5</v>
      </c>
      <c r="J437" s="27">
        <v>18726.679915949571</v>
      </c>
      <c r="K437" s="27">
        <v>93633.4</v>
      </c>
      <c r="L437" s="28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30"/>
      <c r="Z437" s="29" t="s">
        <v>1121</v>
      </c>
      <c r="AA437" s="29" t="s">
        <v>1122</v>
      </c>
      <c r="AB437" s="30"/>
      <c r="AC437" s="30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31"/>
      <c r="AO437" s="31"/>
      <c r="AP437" s="31">
        <v>93633.4</v>
      </c>
      <c r="AQ437" s="31"/>
      <c r="AR437" s="34"/>
      <c r="AS437" s="34"/>
      <c r="AT437" s="34"/>
      <c r="AU437" s="34"/>
    </row>
    <row r="438" spans="1:47" x14ac:dyDescent="0.25">
      <c r="A438" s="24" t="s">
        <v>1019</v>
      </c>
      <c r="B438" s="65" t="s">
        <v>1124</v>
      </c>
      <c r="C438" s="66"/>
      <c r="D438" s="67"/>
      <c r="E438" s="65" t="s">
        <v>1125</v>
      </c>
      <c r="F438" s="66"/>
      <c r="G438" s="67"/>
      <c r="H438" s="25" t="s">
        <v>16</v>
      </c>
      <c r="I438" s="26">
        <v>1</v>
      </c>
      <c r="J438" s="27">
        <v>26520.069866325048</v>
      </c>
      <c r="K438" s="27">
        <v>26520.07</v>
      </c>
      <c r="L438" s="28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30"/>
      <c r="Z438" s="29" t="s">
        <v>1124</v>
      </c>
      <c r="AA438" s="29" t="s">
        <v>1125</v>
      </c>
      <c r="AB438" s="30"/>
      <c r="AC438" s="30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31"/>
      <c r="AO438" s="31"/>
      <c r="AP438" s="31">
        <v>26520.07</v>
      </c>
      <c r="AQ438" s="31"/>
      <c r="AR438" s="34"/>
      <c r="AS438" s="34"/>
      <c r="AT438" s="34"/>
      <c r="AU438" s="34"/>
    </row>
    <row r="439" spans="1:47" ht="25.5" x14ac:dyDescent="0.25">
      <c r="A439" s="24" t="s">
        <v>1024</v>
      </c>
      <c r="B439" s="65" t="s">
        <v>1127</v>
      </c>
      <c r="C439" s="66"/>
      <c r="D439" s="67"/>
      <c r="E439" s="65" t="s">
        <v>687</v>
      </c>
      <c r="F439" s="66"/>
      <c r="G439" s="67"/>
      <c r="H439" s="25" t="s">
        <v>28</v>
      </c>
      <c r="I439" s="26">
        <v>80</v>
      </c>
      <c r="J439" s="27">
        <v>223.73925173170198</v>
      </c>
      <c r="K439" s="27">
        <v>17899.14</v>
      </c>
      <c r="L439" s="28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30"/>
      <c r="Z439" s="29" t="s">
        <v>1127</v>
      </c>
      <c r="AA439" s="29" t="s">
        <v>687</v>
      </c>
      <c r="AB439" s="30"/>
      <c r="AC439" s="30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31"/>
      <c r="AO439" s="31"/>
      <c r="AP439" s="31">
        <v>17899.14</v>
      </c>
      <c r="AQ439" s="31"/>
      <c r="AR439" s="34"/>
      <c r="AS439" s="34"/>
      <c r="AT439" s="34"/>
      <c r="AU439" s="34"/>
    </row>
    <row r="440" spans="1:47" ht="25.5" x14ac:dyDescent="0.25">
      <c r="A440" s="24" t="s">
        <v>1026</v>
      </c>
      <c r="B440" s="65" t="s">
        <v>1129</v>
      </c>
      <c r="C440" s="66"/>
      <c r="D440" s="67"/>
      <c r="E440" s="65" t="s">
        <v>1130</v>
      </c>
      <c r="F440" s="66"/>
      <c r="G440" s="67"/>
      <c r="H440" s="25" t="s">
        <v>28</v>
      </c>
      <c r="I440" s="26">
        <v>80</v>
      </c>
      <c r="J440" s="27">
        <v>1290.8653587305639</v>
      </c>
      <c r="K440" s="27">
        <v>103269.23</v>
      </c>
      <c r="L440" s="28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30"/>
      <c r="Z440" s="29" t="s">
        <v>1129</v>
      </c>
      <c r="AA440" s="29" t="s">
        <v>1130</v>
      </c>
      <c r="AB440" s="30"/>
      <c r="AC440" s="30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31"/>
      <c r="AO440" s="31"/>
      <c r="AP440" s="31">
        <v>103269.23</v>
      </c>
      <c r="AQ440" s="31"/>
      <c r="AR440" s="34"/>
      <c r="AS440" s="34"/>
      <c r="AT440" s="34"/>
      <c r="AU440" s="34"/>
    </row>
    <row r="441" spans="1:47" x14ac:dyDescent="0.25">
      <c r="A441" s="24" t="s">
        <v>1029</v>
      </c>
      <c r="B441" s="65" t="s">
        <v>1132</v>
      </c>
      <c r="C441" s="66"/>
      <c r="D441" s="67"/>
      <c r="E441" s="65" t="s">
        <v>581</v>
      </c>
      <c r="F441" s="66"/>
      <c r="G441" s="67"/>
      <c r="H441" s="25" t="s">
        <v>16</v>
      </c>
      <c r="I441" s="26">
        <v>2</v>
      </c>
      <c r="J441" s="27">
        <v>40274.67687894572</v>
      </c>
      <c r="K441" s="27">
        <v>80549.350000000006</v>
      </c>
      <c r="L441" s="28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30"/>
      <c r="Z441" s="29" t="s">
        <v>1132</v>
      </c>
      <c r="AA441" s="29" t="s">
        <v>581</v>
      </c>
      <c r="AB441" s="30"/>
      <c r="AC441" s="30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31"/>
      <c r="AO441" s="31"/>
      <c r="AP441" s="31">
        <v>80549.350000000006</v>
      </c>
      <c r="AQ441" s="31"/>
      <c r="AR441" s="34"/>
      <c r="AS441" s="34"/>
      <c r="AT441" s="34"/>
      <c r="AU441" s="34"/>
    </row>
    <row r="442" spans="1:47" ht="25.5" x14ac:dyDescent="0.25">
      <c r="A442" s="24" t="s">
        <v>1032</v>
      </c>
      <c r="B442" s="65" t="s">
        <v>1134</v>
      </c>
      <c r="C442" s="66"/>
      <c r="D442" s="67"/>
      <c r="E442" s="65" t="s">
        <v>1135</v>
      </c>
      <c r="F442" s="66"/>
      <c r="G442" s="67"/>
      <c r="H442" s="25" t="s">
        <v>16</v>
      </c>
      <c r="I442" s="26">
        <v>2</v>
      </c>
      <c r="J442" s="27">
        <v>338230.06186854083</v>
      </c>
      <c r="K442" s="27">
        <v>676460.12</v>
      </c>
      <c r="L442" s="28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30"/>
      <c r="Z442" s="29" t="s">
        <v>1134</v>
      </c>
      <c r="AA442" s="29" t="s">
        <v>1135</v>
      </c>
      <c r="AB442" s="30"/>
      <c r="AC442" s="30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31"/>
      <c r="AO442" s="31"/>
      <c r="AP442" s="31">
        <v>676460.12</v>
      </c>
      <c r="AQ442" s="31"/>
      <c r="AR442" s="34"/>
      <c r="AS442" s="34"/>
      <c r="AT442" s="34"/>
      <c r="AU442" s="34"/>
    </row>
    <row r="443" spans="1:47" x14ac:dyDescent="0.25">
      <c r="A443" s="24" t="s">
        <v>1035</v>
      </c>
      <c r="B443" s="65" t="s">
        <v>1137</v>
      </c>
      <c r="C443" s="66"/>
      <c r="D443" s="67"/>
      <c r="E443" s="65" t="s">
        <v>1138</v>
      </c>
      <c r="F443" s="66"/>
      <c r="G443" s="67"/>
      <c r="H443" s="25" t="s">
        <v>16</v>
      </c>
      <c r="I443" s="26">
        <v>3</v>
      </c>
      <c r="J443" s="27">
        <v>1111913.679493269</v>
      </c>
      <c r="K443" s="27">
        <v>3335741.04</v>
      </c>
      <c r="L443" s="28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30"/>
      <c r="Z443" s="29" t="s">
        <v>1137</v>
      </c>
      <c r="AA443" s="29" t="s">
        <v>1138</v>
      </c>
      <c r="AB443" s="30"/>
      <c r="AC443" s="30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31"/>
      <c r="AO443" s="31"/>
      <c r="AP443" s="31">
        <v>3335741.04</v>
      </c>
      <c r="AQ443" s="31"/>
      <c r="AR443" s="34"/>
      <c r="AS443" s="34"/>
      <c r="AT443" s="34"/>
      <c r="AU443" s="34"/>
    </row>
    <row r="444" spans="1:47" x14ac:dyDescent="0.25">
      <c r="A444" s="24" t="s">
        <v>1037</v>
      </c>
      <c r="B444" s="65" t="s">
        <v>1140</v>
      </c>
      <c r="C444" s="66"/>
      <c r="D444" s="67"/>
      <c r="E444" s="65" t="s">
        <v>1141</v>
      </c>
      <c r="F444" s="66"/>
      <c r="G444" s="67"/>
      <c r="H444" s="25" t="s">
        <v>24</v>
      </c>
      <c r="I444" s="26">
        <v>1</v>
      </c>
      <c r="J444" s="27">
        <v>33415.130456106162</v>
      </c>
      <c r="K444" s="27">
        <v>33415.129999999997</v>
      </c>
      <c r="L444" s="28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30"/>
      <c r="Z444" s="29" t="s">
        <v>1140</v>
      </c>
      <c r="AA444" s="29" t="s">
        <v>1141</v>
      </c>
      <c r="AB444" s="30"/>
      <c r="AC444" s="30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31"/>
      <c r="AO444" s="31"/>
      <c r="AP444" s="31">
        <v>33415.129999999997</v>
      </c>
      <c r="AQ444" s="31"/>
      <c r="AR444" s="34"/>
      <c r="AS444" s="34"/>
      <c r="AT444" s="34"/>
      <c r="AU444" s="34"/>
    </row>
    <row r="445" spans="1:47" x14ac:dyDescent="0.25">
      <c r="A445" s="24" t="s">
        <v>1040</v>
      </c>
      <c r="B445" s="65" t="s">
        <v>1143</v>
      </c>
      <c r="C445" s="66"/>
      <c r="D445" s="67"/>
      <c r="E445" s="65" t="s">
        <v>1144</v>
      </c>
      <c r="F445" s="66"/>
      <c r="G445" s="67"/>
      <c r="H445" s="25" t="s">
        <v>24</v>
      </c>
      <c r="I445" s="26">
        <v>1</v>
      </c>
      <c r="J445" s="27">
        <v>165156.13642720535</v>
      </c>
      <c r="K445" s="27">
        <v>165156.14000000001</v>
      </c>
      <c r="L445" s="28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30"/>
      <c r="Z445" s="29" t="s">
        <v>1143</v>
      </c>
      <c r="AA445" s="29" t="s">
        <v>1144</v>
      </c>
      <c r="AB445" s="30"/>
      <c r="AC445" s="30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31"/>
      <c r="AO445" s="31"/>
      <c r="AP445" s="31">
        <v>165156.14000000001</v>
      </c>
      <c r="AQ445" s="31"/>
      <c r="AR445" s="34"/>
      <c r="AS445" s="34"/>
      <c r="AT445" s="34"/>
      <c r="AU445" s="34"/>
    </row>
    <row r="446" spans="1:47" x14ac:dyDescent="0.25">
      <c r="A446" s="24" t="s">
        <v>1043</v>
      </c>
      <c r="B446" s="65" t="s">
        <v>1146</v>
      </c>
      <c r="C446" s="66"/>
      <c r="D446" s="67"/>
      <c r="E446" s="65" t="s">
        <v>1147</v>
      </c>
      <c r="F446" s="66"/>
      <c r="G446" s="67"/>
      <c r="H446" s="25" t="s">
        <v>24</v>
      </c>
      <c r="I446" s="26">
        <v>1</v>
      </c>
      <c r="J446" s="27">
        <v>27796.142629469599</v>
      </c>
      <c r="K446" s="27">
        <v>27796.14</v>
      </c>
      <c r="L446" s="28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30"/>
      <c r="Z446" s="29" t="s">
        <v>1146</v>
      </c>
      <c r="AA446" s="29" t="s">
        <v>1147</v>
      </c>
      <c r="AB446" s="30"/>
      <c r="AC446" s="30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31"/>
      <c r="AO446" s="31"/>
      <c r="AP446" s="31">
        <v>27796.14</v>
      </c>
      <c r="AQ446" s="31"/>
      <c r="AR446" s="34"/>
      <c r="AS446" s="34"/>
      <c r="AT446" s="34"/>
      <c r="AU446" s="34"/>
    </row>
    <row r="447" spans="1:47" x14ac:dyDescent="0.25">
      <c r="A447" s="24" t="s">
        <v>1046</v>
      </c>
      <c r="B447" s="65" t="s">
        <v>1149</v>
      </c>
      <c r="C447" s="66"/>
      <c r="D447" s="67"/>
      <c r="E447" s="65" t="s">
        <v>1150</v>
      </c>
      <c r="F447" s="66"/>
      <c r="G447" s="67"/>
      <c r="H447" s="25" t="s">
        <v>24</v>
      </c>
      <c r="I447" s="26">
        <v>1</v>
      </c>
      <c r="J447" s="27">
        <v>176382.58241115487</v>
      </c>
      <c r="K447" s="27">
        <v>176382.58</v>
      </c>
      <c r="L447" s="28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30"/>
      <c r="Z447" s="29" t="s">
        <v>1149</v>
      </c>
      <c r="AA447" s="29" t="s">
        <v>1150</v>
      </c>
      <c r="AB447" s="30"/>
      <c r="AC447" s="30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31"/>
      <c r="AO447" s="31"/>
      <c r="AP447" s="31">
        <v>176382.58</v>
      </c>
      <c r="AQ447" s="31"/>
      <c r="AR447" s="34"/>
      <c r="AS447" s="34"/>
      <c r="AT447" s="34"/>
      <c r="AU447" s="34"/>
    </row>
    <row r="448" spans="1:47" x14ac:dyDescent="0.25">
      <c r="A448" s="36"/>
      <c r="B448" s="68" t="s">
        <v>1151</v>
      </c>
      <c r="C448" s="69"/>
      <c r="D448" s="69"/>
      <c r="E448" s="69"/>
      <c r="F448" s="69"/>
      <c r="G448" s="69"/>
      <c r="H448" s="69"/>
      <c r="I448" s="69"/>
      <c r="J448" s="70"/>
      <c r="K448" s="37">
        <f>SUM(K425:K447)</f>
        <v>7729865.419999999</v>
      </c>
      <c r="L448" s="31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30"/>
      <c r="Z448" s="29"/>
      <c r="AA448" s="29"/>
      <c r="AB448" s="30" t="s">
        <v>1151</v>
      </c>
      <c r="AC448" s="30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37"/>
      <c r="AO448" s="37"/>
      <c r="AP448" s="37">
        <f>SUM(AP425:AP447)</f>
        <v>7729865.419999999</v>
      </c>
      <c r="AQ448" s="31"/>
      <c r="AR448" s="34"/>
      <c r="AS448" s="34"/>
      <c r="AT448" s="34"/>
      <c r="AU448" s="34"/>
    </row>
    <row r="449" spans="1:47" x14ac:dyDescent="0.25">
      <c r="B449" s="62"/>
      <c r="C449" s="63"/>
      <c r="D449" s="64"/>
      <c r="E449" s="62" t="s">
        <v>1152</v>
      </c>
      <c r="F449" s="63"/>
      <c r="G449" s="64"/>
      <c r="H449" s="42"/>
      <c r="I449" s="42"/>
      <c r="J449" s="42" t="s">
        <v>3</v>
      </c>
      <c r="K449" s="40" t="s">
        <v>3</v>
      </c>
      <c r="L449" s="40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30" t="s">
        <v>1152</v>
      </c>
      <c r="Z449" s="29"/>
      <c r="AA449" s="29"/>
      <c r="AB449" s="30"/>
      <c r="AC449" s="30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31"/>
      <c r="AO449" s="31"/>
      <c r="AP449" s="31"/>
      <c r="AQ449" s="31"/>
      <c r="AR449" s="34"/>
      <c r="AS449" s="34"/>
      <c r="AT449" s="34"/>
      <c r="AU449" s="34"/>
    </row>
    <row r="450" spans="1:47" x14ac:dyDescent="0.25">
      <c r="A450" s="24" t="s">
        <v>1049</v>
      </c>
      <c r="B450" s="65" t="s">
        <v>1154</v>
      </c>
      <c r="C450" s="66"/>
      <c r="D450" s="67"/>
      <c r="E450" s="65" t="s">
        <v>1155</v>
      </c>
      <c r="F450" s="66"/>
      <c r="G450" s="67"/>
      <c r="H450" s="25" t="s">
        <v>24</v>
      </c>
      <c r="I450" s="26">
        <v>1</v>
      </c>
      <c r="J450" s="27">
        <v>119995.70497169593</v>
      </c>
      <c r="K450" s="27">
        <v>119995.7</v>
      </c>
      <c r="L450" s="28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30"/>
      <c r="Z450" s="29" t="s">
        <v>1154</v>
      </c>
      <c r="AA450" s="29" t="s">
        <v>1155</v>
      </c>
      <c r="AB450" s="30"/>
      <c r="AC450" s="30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31"/>
      <c r="AO450" s="31"/>
      <c r="AP450" s="31"/>
      <c r="AQ450" s="31">
        <v>119995.7</v>
      </c>
      <c r="AR450" s="34"/>
      <c r="AS450" s="34"/>
      <c r="AT450" s="34"/>
      <c r="AU450" s="34"/>
    </row>
    <row r="451" spans="1:47" x14ac:dyDescent="0.25">
      <c r="A451" s="24" t="s">
        <v>1054</v>
      </c>
      <c r="B451" s="65" t="s">
        <v>1157</v>
      </c>
      <c r="C451" s="66"/>
      <c r="D451" s="67"/>
      <c r="E451" s="65" t="s">
        <v>1158</v>
      </c>
      <c r="F451" s="66"/>
      <c r="G451" s="67"/>
      <c r="H451" s="25" t="s">
        <v>1316</v>
      </c>
      <c r="I451" s="33">
        <v>693.5</v>
      </c>
      <c r="J451" s="27">
        <v>2903.2881214438562</v>
      </c>
      <c r="K451" s="27">
        <v>2013430.31</v>
      </c>
      <c r="L451" s="28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30"/>
      <c r="Z451" s="29" t="s">
        <v>1157</v>
      </c>
      <c r="AA451" s="29" t="s">
        <v>1158</v>
      </c>
      <c r="AB451" s="30"/>
      <c r="AC451" s="30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31"/>
      <c r="AO451" s="31"/>
      <c r="AP451" s="31"/>
      <c r="AQ451" s="31">
        <v>2013430.31</v>
      </c>
      <c r="AR451" s="34"/>
      <c r="AS451" s="34"/>
      <c r="AT451" s="34"/>
      <c r="AU451" s="34"/>
    </row>
    <row r="452" spans="1:47" ht="25.5" x14ac:dyDescent="0.25">
      <c r="A452" s="24" t="s">
        <v>1056</v>
      </c>
      <c r="B452" s="65" t="s">
        <v>1160</v>
      </c>
      <c r="C452" s="66"/>
      <c r="D452" s="67"/>
      <c r="E452" s="65" t="s">
        <v>1161</v>
      </c>
      <c r="F452" s="66"/>
      <c r="G452" s="67"/>
      <c r="H452" s="25" t="s">
        <v>28</v>
      </c>
      <c r="I452" s="33">
        <v>396.3</v>
      </c>
      <c r="J452" s="27">
        <v>1542.508598773476</v>
      </c>
      <c r="K452" s="27">
        <v>611296.15</v>
      </c>
      <c r="L452" s="28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30"/>
      <c r="Z452" s="29" t="s">
        <v>1160</v>
      </c>
      <c r="AA452" s="29" t="s">
        <v>1161</v>
      </c>
      <c r="AB452" s="30"/>
      <c r="AC452" s="30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31"/>
      <c r="AO452" s="31"/>
      <c r="AP452" s="31"/>
      <c r="AQ452" s="31">
        <v>611296.15</v>
      </c>
      <c r="AR452" s="34"/>
      <c r="AS452" s="34"/>
      <c r="AT452" s="34"/>
      <c r="AU452" s="34"/>
    </row>
    <row r="453" spans="1:47" ht="25.5" x14ac:dyDescent="0.25">
      <c r="A453" s="24" t="s">
        <v>1058</v>
      </c>
      <c r="B453" s="65" t="s">
        <v>1163</v>
      </c>
      <c r="C453" s="66"/>
      <c r="D453" s="67"/>
      <c r="E453" s="65" t="s">
        <v>1164</v>
      </c>
      <c r="F453" s="66"/>
      <c r="G453" s="67"/>
      <c r="H453" s="25" t="s">
        <v>28</v>
      </c>
      <c r="I453" s="26">
        <v>81</v>
      </c>
      <c r="J453" s="27">
        <v>1271.158477859082</v>
      </c>
      <c r="K453" s="27">
        <v>102963.84</v>
      </c>
      <c r="L453" s="28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30"/>
      <c r="Z453" s="29" t="s">
        <v>1163</v>
      </c>
      <c r="AA453" s="29" t="s">
        <v>1164</v>
      </c>
      <c r="AB453" s="30"/>
      <c r="AC453" s="30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31"/>
      <c r="AO453" s="31"/>
      <c r="AP453" s="31"/>
      <c r="AQ453" s="31">
        <v>102963.84</v>
      </c>
      <c r="AR453" s="34"/>
      <c r="AS453" s="34"/>
      <c r="AT453" s="34"/>
      <c r="AU453" s="34"/>
    </row>
    <row r="454" spans="1:47" ht="25.5" x14ac:dyDescent="0.25">
      <c r="A454" s="24" t="s">
        <v>1061</v>
      </c>
      <c r="B454" s="65" t="s">
        <v>1166</v>
      </c>
      <c r="C454" s="66"/>
      <c r="D454" s="67"/>
      <c r="E454" s="65" t="s">
        <v>1167</v>
      </c>
      <c r="F454" s="66"/>
      <c r="G454" s="67"/>
      <c r="H454" s="25" t="s">
        <v>1316</v>
      </c>
      <c r="I454" s="33">
        <v>5.8</v>
      </c>
      <c r="J454" s="27">
        <v>1119.4523025485819</v>
      </c>
      <c r="K454" s="27">
        <v>6492.83</v>
      </c>
      <c r="L454" s="28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30"/>
      <c r="Z454" s="29" t="s">
        <v>1166</v>
      </c>
      <c r="AA454" s="29" t="s">
        <v>1167</v>
      </c>
      <c r="AB454" s="30"/>
      <c r="AC454" s="30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31"/>
      <c r="AO454" s="31"/>
      <c r="AP454" s="31"/>
      <c r="AQ454" s="31">
        <v>6492.83</v>
      </c>
      <c r="AR454" s="34"/>
      <c r="AS454" s="34"/>
      <c r="AT454" s="34"/>
      <c r="AU454" s="34"/>
    </row>
    <row r="455" spans="1:47" x14ac:dyDescent="0.25">
      <c r="A455" s="24" t="s">
        <v>1064</v>
      </c>
      <c r="B455" s="65" t="s">
        <v>1169</v>
      </c>
      <c r="C455" s="66"/>
      <c r="D455" s="67"/>
      <c r="E455" s="65" t="s">
        <v>1170</v>
      </c>
      <c r="F455" s="66"/>
      <c r="G455" s="67"/>
      <c r="H455" s="25" t="s">
        <v>1316</v>
      </c>
      <c r="I455" s="33">
        <v>318.10000000000002</v>
      </c>
      <c r="J455" s="27">
        <v>2820.5709511024261</v>
      </c>
      <c r="K455" s="27">
        <v>897223.62</v>
      </c>
      <c r="L455" s="28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30"/>
      <c r="Z455" s="29" t="s">
        <v>1169</v>
      </c>
      <c r="AA455" s="29" t="s">
        <v>1170</v>
      </c>
      <c r="AB455" s="30"/>
      <c r="AC455" s="30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31"/>
      <c r="AO455" s="31"/>
      <c r="AP455" s="31"/>
      <c r="AQ455" s="31">
        <v>897223.62</v>
      </c>
      <c r="AR455" s="34"/>
      <c r="AS455" s="34"/>
      <c r="AT455" s="34"/>
      <c r="AU455" s="34"/>
    </row>
    <row r="456" spans="1:47" x14ac:dyDescent="0.25">
      <c r="A456" s="24" t="s">
        <v>1068</v>
      </c>
      <c r="B456" s="65" t="s">
        <v>1171</v>
      </c>
      <c r="C456" s="66"/>
      <c r="D456" s="67"/>
      <c r="E456" s="65" t="s">
        <v>1172</v>
      </c>
      <c r="F456" s="66"/>
      <c r="G456" s="67"/>
      <c r="H456" s="25" t="s">
        <v>1316</v>
      </c>
      <c r="I456" s="33">
        <v>14.2</v>
      </c>
      <c r="J456" s="27">
        <v>1273.7847355824899</v>
      </c>
      <c r="K456" s="27">
        <v>18087.740000000002</v>
      </c>
      <c r="L456" s="28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30"/>
      <c r="Z456" s="29" t="s">
        <v>1171</v>
      </c>
      <c r="AA456" s="29" t="s">
        <v>1172</v>
      </c>
      <c r="AB456" s="30"/>
      <c r="AC456" s="30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31"/>
      <c r="AO456" s="31"/>
      <c r="AP456" s="31"/>
      <c r="AQ456" s="31">
        <v>18087.740000000002</v>
      </c>
      <c r="AR456" s="34"/>
      <c r="AS456" s="34"/>
      <c r="AT456" s="34"/>
      <c r="AU456" s="34"/>
    </row>
    <row r="457" spans="1:47" x14ac:dyDescent="0.25">
      <c r="A457" s="24" t="s">
        <v>1070</v>
      </c>
      <c r="B457" s="65" t="s">
        <v>1173</v>
      </c>
      <c r="C457" s="66"/>
      <c r="D457" s="67"/>
      <c r="E457" s="65" t="s">
        <v>1174</v>
      </c>
      <c r="F457" s="66"/>
      <c r="G457" s="67"/>
      <c r="H457" s="25" t="s">
        <v>1316</v>
      </c>
      <c r="I457" s="26">
        <v>33</v>
      </c>
      <c r="J457" s="27">
        <v>1758.6177759830039</v>
      </c>
      <c r="K457" s="27">
        <v>58034.39</v>
      </c>
      <c r="L457" s="28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30"/>
      <c r="Z457" s="29" t="s">
        <v>1173</v>
      </c>
      <c r="AA457" s="29" t="s">
        <v>1174</v>
      </c>
      <c r="AB457" s="30"/>
      <c r="AC457" s="30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31"/>
      <c r="AO457" s="31"/>
      <c r="AP457" s="31"/>
      <c r="AQ457" s="31">
        <v>58034.39</v>
      </c>
      <c r="AR457" s="34"/>
      <c r="AS457" s="34"/>
      <c r="AT457" s="34"/>
      <c r="AU457" s="34"/>
    </row>
    <row r="458" spans="1:47" x14ac:dyDescent="0.25">
      <c r="A458" s="24" t="s">
        <v>1073</v>
      </c>
      <c r="B458" s="65" t="s">
        <v>1175</v>
      </c>
      <c r="C458" s="66"/>
      <c r="D458" s="67"/>
      <c r="E458" s="65" t="s">
        <v>1176</v>
      </c>
      <c r="F458" s="66"/>
      <c r="G458" s="67"/>
      <c r="H458" s="25" t="s">
        <v>1316</v>
      </c>
      <c r="I458" s="33">
        <v>57.8</v>
      </c>
      <c r="J458" s="27">
        <v>1538.69853548535</v>
      </c>
      <c r="K458" s="27">
        <v>88936.78</v>
      </c>
      <c r="L458" s="28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30"/>
      <c r="Z458" s="29" t="s">
        <v>1175</v>
      </c>
      <c r="AA458" s="29" t="s">
        <v>1176</v>
      </c>
      <c r="AB458" s="30"/>
      <c r="AC458" s="30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31"/>
      <c r="AO458" s="31"/>
      <c r="AP458" s="31"/>
      <c r="AQ458" s="31">
        <v>88936.78</v>
      </c>
      <c r="AR458" s="34"/>
      <c r="AS458" s="34"/>
      <c r="AT458" s="34"/>
      <c r="AU458" s="34"/>
    </row>
    <row r="459" spans="1:47" x14ac:dyDescent="0.25">
      <c r="A459" s="24" t="s">
        <v>1076</v>
      </c>
      <c r="B459" s="65" t="s">
        <v>1177</v>
      </c>
      <c r="C459" s="66"/>
      <c r="D459" s="67"/>
      <c r="E459" s="65" t="s">
        <v>1178</v>
      </c>
      <c r="F459" s="66"/>
      <c r="G459" s="67"/>
      <c r="H459" s="25" t="s">
        <v>1316</v>
      </c>
      <c r="I459" s="33">
        <v>164.5</v>
      </c>
      <c r="J459" s="27">
        <v>2086.7806160579398</v>
      </c>
      <c r="K459" s="27">
        <v>343275.41</v>
      </c>
      <c r="L459" s="28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30"/>
      <c r="Z459" s="29" t="s">
        <v>1177</v>
      </c>
      <c r="AA459" s="29" t="s">
        <v>1178</v>
      </c>
      <c r="AB459" s="30"/>
      <c r="AC459" s="30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31"/>
      <c r="AO459" s="31"/>
      <c r="AP459" s="31"/>
      <c r="AQ459" s="31">
        <v>343275.41</v>
      </c>
      <c r="AR459" s="34"/>
      <c r="AS459" s="34"/>
      <c r="AT459" s="34"/>
      <c r="AU459" s="34"/>
    </row>
    <row r="460" spans="1:47" x14ac:dyDescent="0.25">
      <c r="A460" s="24" t="s">
        <v>1079</v>
      </c>
      <c r="B460" s="65" t="s">
        <v>1179</v>
      </c>
      <c r="C460" s="66"/>
      <c r="D460" s="67"/>
      <c r="E460" s="65" t="s">
        <v>1180</v>
      </c>
      <c r="F460" s="66"/>
      <c r="G460" s="67"/>
      <c r="H460" s="25" t="s">
        <v>1316</v>
      </c>
      <c r="I460" s="26">
        <v>93</v>
      </c>
      <c r="J460" s="27">
        <v>757.16800796118594</v>
      </c>
      <c r="K460" s="27">
        <v>70416.62</v>
      </c>
      <c r="L460" s="28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30"/>
      <c r="Z460" s="29" t="s">
        <v>1179</v>
      </c>
      <c r="AA460" s="29" t="s">
        <v>1180</v>
      </c>
      <c r="AB460" s="30"/>
      <c r="AC460" s="30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31"/>
      <c r="AO460" s="31"/>
      <c r="AP460" s="31"/>
      <c r="AQ460" s="31">
        <v>70416.62</v>
      </c>
      <c r="AR460" s="34"/>
      <c r="AS460" s="34"/>
      <c r="AT460" s="34"/>
      <c r="AU460" s="34"/>
    </row>
    <row r="461" spans="1:47" x14ac:dyDescent="0.25">
      <c r="A461" s="24" t="s">
        <v>1081</v>
      </c>
      <c r="B461" s="65" t="s">
        <v>1181</v>
      </c>
      <c r="C461" s="66"/>
      <c r="D461" s="67"/>
      <c r="E461" s="65" t="s">
        <v>1182</v>
      </c>
      <c r="F461" s="66"/>
      <c r="G461" s="67"/>
      <c r="H461" s="25" t="s">
        <v>1316</v>
      </c>
      <c r="I461" s="26">
        <v>85</v>
      </c>
      <c r="J461" s="27">
        <v>2922.2787502089541</v>
      </c>
      <c r="K461" s="27">
        <v>248393.69</v>
      </c>
      <c r="L461" s="28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30"/>
      <c r="Z461" s="29" t="s">
        <v>1181</v>
      </c>
      <c r="AA461" s="29" t="s">
        <v>1182</v>
      </c>
      <c r="AB461" s="30"/>
      <c r="AC461" s="30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31"/>
      <c r="AO461" s="31"/>
      <c r="AP461" s="31"/>
      <c r="AQ461" s="31">
        <v>248393.69</v>
      </c>
      <c r="AR461" s="34"/>
      <c r="AS461" s="34"/>
      <c r="AT461" s="34"/>
      <c r="AU461" s="34"/>
    </row>
    <row r="462" spans="1:47" x14ac:dyDescent="0.25">
      <c r="A462" s="24" t="s">
        <v>1085</v>
      </c>
      <c r="B462" s="65" t="s">
        <v>1183</v>
      </c>
      <c r="C462" s="66"/>
      <c r="D462" s="67"/>
      <c r="E462" s="65" t="s">
        <v>1184</v>
      </c>
      <c r="F462" s="66"/>
      <c r="G462" s="67"/>
      <c r="H462" s="25" t="s">
        <v>16</v>
      </c>
      <c r="I462" s="26">
        <v>32</v>
      </c>
      <c r="J462" s="27">
        <v>778.96395747628799</v>
      </c>
      <c r="K462" s="27">
        <v>24926.85</v>
      </c>
      <c r="L462" s="28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30"/>
      <c r="Z462" s="29" t="s">
        <v>1183</v>
      </c>
      <c r="AA462" s="29" t="s">
        <v>1184</v>
      </c>
      <c r="AB462" s="30"/>
      <c r="AC462" s="30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31"/>
      <c r="AO462" s="31"/>
      <c r="AP462" s="31"/>
      <c r="AQ462" s="31">
        <v>24926.85</v>
      </c>
      <c r="AR462" s="34"/>
      <c r="AS462" s="34"/>
      <c r="AT462" s="34"/>
      <c r="AU462" s="34"/>
    </row>
    <row r="463" spans="1:47" x14ac:dyDescent="0.25">
      <c r="A463" s="24" t="s">
        <v>1088</v>
      </c>
      <c r="B463" s="65" t="s">
        <v>1185</v>
      </c>
      <c r="C463" s="66"/>
      <c r="D463" s="67"/>
      <c r="E463" s="65" t="s">
        <v>1186</v>
      </c>
      <c r="F463" s="66"/>
      <c r="G463" s="67"/>
      <c r="H463" s="25" t="s">
        <v>16</v>
      </c>
      <c r="I463" s="26">
        <v>7</v>
      </c>
      <c r="J463" s="27">
        <v>5017.137098355558</v>
      </c>
      <c r="K463" s="27">
        <v>35119.96</v>
      </c>
      <c r="L463" s="28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30"/>
      <c r="Z463" s="29" t="s">
        <v>1185</v>
      </c>
      <c r="AA463" s="29" t="s">
        <v>1186</v>
      </c>
      <c r="AB463" s="30"/>
      <c r="AC463" s="30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31"/>
      <c r="AO463" s="31"/>
      <c r="AP463" s="31"/>
      <c r="AQ463" s="31">
        <v>35119.96</v>
      </c>
      <c r="AR463" s="34"/>
      <c r="AS463" s="34"/>
      <c r="AT463" s="34"/>
      <c r="AU463" s="34"/>
    </row>
    <row r="464" spans="1:47" x14ac:dyDescent="0.25">
      <c r="A464" s="24" t="s">
        <v>1090</v>
      </c>
      <c r="B464" s="65" t="s">
        <v>1187</v>
      </c>
      <c r="C464" s="66"/>
      <c r="D464" s="67"/>
      <c r="E464" s="65" t="s">
        <v>1188</v>
      </c>
      <c r="F464" s="66"/>
      <c r="G464" s="67"/>
      <c r="H464" s="25" t="s">
        <v>1316</v>
      </c>
      <c r="I464" s="26">
        <v>160</v>
      </c>
      <c r="J464" s="27">
        <v>752.96002683617996</v>
      </c>
      <c r="K464" s="27">
        <v>120473.60000000001</v>
      </c>
      <c r="L464" s="28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30"/>
      <c r="Z464" s="29" t="s">
        <v>1187</v>
      </c>
      <c r="AA464" s="29" t="s">
        <v>1188</v>
      </c>
      <c r="AB464" s="30"/>
      <c r="AC464" s="30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31"/>
      <c r="AO464" s="31"/>
      <c r="AP464" s="31"/>
      <c r="AQ464" s="31">
        <v>120473.60000000001</v>
      </c>
      <c r="AR464" s="34"/>
      <c r="AS464" s="34"/>
      <c r="AT464" s="34"/>
      <c r="AU464" s="34"/>
    </row>
    <row r="465" spans="1:47" x14ac:dyDescent="0.25">
      <c r="A465" s="24" t="s">
        <v>1093</v>
      </c>
      <c r="B465" s="65" t="s">
        <v>1189</v>
      </c>
      <c r="C465" s="66"/>
      <c r="D465" s="67"/>
      <c r="E465" s="65" t="s">
        <v>1190</v>
      </c>
      <c r="F465" s="66"/>
      <c r="G465" s="67"/>
      <c r="H465" s="25" t="s">
        <v>16</v>
      </c>
      <c r="I465" s="26">
        <v>15</v>
      </c>
      <c r="J465" s="27">
        <v>14662.546088975694</v>
      </c>
      <c r="K465" s="27">
        <v>219938.19</v>
      </c>
      <c r="L465" s="28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30"/>
      <c r="Z465" s="29" t="s">
        <v>1189</v>
      </c>
      <c r="AA465" s="29" t="s">
        <v>1190</v>
      </c>
      <c r="AB465" s="30"/>
      <c r="AC465" s="30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31"/>
      <c r="AO465" s="31"/>
      <c r="AP465" s="31"/>
      <c r="AQ465" s="31">
        <v>219938.19</v>
      </c>
      <c r="AR465" s="34"/>
      <c r="AS465" s="34"/>
      <c r="AT465" s="34"/>
      <c r="AU465" s="34"/>
    </row>
    <row r="466" spans="1:47" x14ac:dyDescent="0.25">
      <c r="A466" s="24" t="s">
        <v>1096</v>
      </c>
      <c r="B466" s="65" t="s">
        <v>1191</v>
      </c>
      <c r="C466" s="66"/>
      <c r="D466" s="67"/>
      <c r="E466" s="65" t="s">
        <v>1192</v>
      </c>
      <c r="F466" s="66"/>
      <c r="G466" s="67"/>
      <c r="H466" s="25" t="s">
        <v>16</v>
      </c>
      <c r="I466" s="26">
        <v>1</v>
      </c>
      <c r="J466" s="27">
        <v>199085.32698883087</v>
      </c>
      <c r="K466" s="27">
        <v>199085.33</v>
      </c>
      <c r="L466" s="28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30"/>
      <c r="Z466" s="29" t="s">
        <v>1191</v>
      </c>
      <c r="AA466" s="29" t="s">
        <v>1192</v>
      </c>
      <c r="AB466" s="30"/>
      <c r="AC466" s="30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31"/>
      <c r="AO466" s="31"/>
      <c r="AP466" s="31"/>
      <c r="AQ466" s="31">
        <v>199085.33</v>
      </c>
      <c r="AR466" s="34"/>
      <c r="AS466" s="34"/>
      <c r="AT466" s="34"/>
      <c r="AU466" s="34"/>
    </row>
    <row r="467" spans="1:47" x14ac:dyDescent="0.25">
      <c r="A467" s="24" t="s">
        <v>1099</v>
      </c>
      <c r="B467" s="65" t="s">
        <v>1193</v>
      </c>
      <c r="C467" s="66"/>
      <c r="D467" s="67"/>
      <c r="E467" s="65" t="s">
        <v>1194</v>
      </c>
      <c r="F467" s="66"/>
      <c r="G467" s="67"/>
      <c r="H467" s="25" t="s">
        <v>16</v>
      </c>
      <c r="I467" s="26">
        <v>52</v>
      </c>
      <c r="J467" s="27">
        <v>4979.2951120682701</v>
      </c>
      <c r="K467" s="27">
        <v>258923.35</v>
      </c>
      <c r="L467" s="28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30"/>
      <c r="Z467" s="29" t="s">
        <v>1193</v>
      </c>
      <c r="AA467" s="29" t="s">
        <v>1194</v>
      </c>
      <c r="AB467" s="30"/>
      <c r="AC467" s="30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31"/>
      <c r="AO467" s="31"/>
      <c r="AP467" s="31"/>
      <c r="AQ467" s="31">
        <v>258923.35</v>
      </c>
      <c r="AR467" s="34"/>
      <c r="AS467" s="34"/>
      <c r="AT467" s="34"/>
      <c r="AU467" s="34"/>
    </row>
    <row r="468" spans="1:47" x14ac:dyDescent="0.25">
      <c r="A468" s="24" t="s">
        <v>1102</v>
      </c>
      <c r="B468" s="65" t="s">
        <v>1195</v>
      </c>
      <c r="C468" s="66"/>
      <c r="D468" s="67"/>
      <c r="E468" s="65" t="s">
        <v>1196</v>
      </c>
      <c r="F468" s="66"/>
      <c r="G468" s="67"/>
      <c r="H468" s="25" t="s">
        <v>1315</v>
      </c>
      <c r="I468" s="33">
        <v>104.3</v>
      </c>
      <c r="J468" s="27">
        <v>2168.5626794827017</v>
      </c>
      <c r="K468" s="27">
        <v>226181.08</v>
      </c>
      <c r="L468" s="28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30"/>
      <c r="Z468" s="29" t="s">
        <v>1195</v>
      </c>
      <c r="AA468" s="29" t="s">
        <v>1196</v>
      </c>
      <c r="AB468" s="30"/>
      <c r="AC468" s="30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31"/>
      <c r="AO468" s="31"/>
      <c r="AP468" s="31"/>
      <c r="AQ468" s="31">
        <v>226181.08</v>
      </c>
      <c r="AR468" s="34"/>
      <c r="AS468" s="34"/>
      <c r="AT468" s="34"/>
      <c r="AU468" s="34"/>
    </row>
    <row r="469" spans="1:47" x14ac:dyDescent="0.25">
      <c r="A469" s="24" t="s">
        <v>1105</v>
      </c>
      <c r="B469" s="65" t="s">
        <v>1197</v>
      </c>
      <c r="C469" s="66"/>
      <c r="D469" s="67"/>
      <c r="E469" s="65" t="s">
        <v>1198</v>
      </c>
      <c r="F469" s="66"/>
      <c r="G469" s="67"/>
      <c r="H469" s="25" t="s">
        <v>16</v>
      </c>
      <c r="I469" s="26">
        <v>3</v>
      </c>
      <c r="J469" s="27">
        <v>40998.58890368967</v>
      </c>
      <c r="K469" s="27">
        <v>122995.77</v>
      </c>
      <c r="L469" s="28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30"/>
      <c r="Z469" s="29" t="s">
        <v>1197</v>
      </c>
      <c r="AA469" s="29" t="s">
        <v>1198</v>
      </c>
      <c r="AB469" s="30"/>
      <c r="AC469" s="30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31"/>
      <c r="AO469" s="31"/>
      <c r="AP469" s="31"/>
      <c r="AQ469" s="31">
        <v>122995.77</v>
      </c>
      <c r="AR469" s="34"/>
      <c r="AS469" s="34"/>
      <c r="AT469" s="34"/>
      <c r="AU469" s="34"/>
    </row>
    <row r="470" spans="1:47" x14ac:dyDescent="0.25">
      <c r="A470" s="24" t="s">
        <v>1108</v>
      </c>
      <c r="B470" s="65" t="s">
        <v>1199</v>
      </c>
      <c r="C470" s="66"/>
      <c r="D470" s="67"/>
      <c r="E470" s="65" t="s">
        <v>1200</v>
      </c>
      <c r="F470" s="66"/>
      <c r="G470" s="67"/>
      <c r="H470" s="25" t="s">
        <v>16</v>
      </c>
      <c r="I470" s="26">
        <v>4</v>
      </c>
      <c r="J470" s="27">
        <v>104180.14221063082</v>
      </c>
      <c r="K470" s="27">
        <v>416720.57</v>
      </c>
      <c r="L470" s="28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30"/>
      <c r="Z470" s="29" t="s">
        <v>1199</v>
      </c>
      <c r="AA470" s="29" t="s">
        <v>1200</v>
      </c>
      <c r="AB470" s="30"/>
      <c r="AC470" s="30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31"/>
      <c r="AO470" s="31"/>
      <c r="AP470" s="31"/>
      <c r="AQ470" s="31">
        <v>416720.57</v>
      </c>
      <c r="AR470" s="34"/>
      <c r="AS470" s="34"/>
      <c r="AT470" s="34"/>
      <c r="AU470" s="34"/>
    </row>
    <row r="471" spans="1:47" x14ac:dyDescent="0.25">
      <c r="A471" s="24" t="s">
        <v>1111</v>
      </c>
      <c r="B471" s="65" t="s">
        <v>1201</v>
      </c>
      <c r="C471" s="66"/>
      <c r="D471" s="67"/>
      <c r="E471" s="65" t="s">
        <v>1202</v>
      </c>
      <c r="F471" s="66"/>
      <c r="G471" s="67"/>
      <c r="H471" s="25" t="s">
        <v>38</v>
      </c>
      <c r="I471" s="33">
        <v>5.2</v>
      </c>
      <c r="J471" s="27">
        <v>535.99532627735994</v>
      </c>
      <c r="K471" s="27">
        <v>2787.11</v>
      </c>
      <c r="L471" s="28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30"/>
      <c r="Z471" s="29" t="s">
        <v>1201</v>
      </c>
      <c r="AA471" s="29" t="s">
        <v>1202</v>
      </c>
      <c r="AB471" s="30"/>
      <c r="AC471" s="30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31"/>
      <c r="AO471" s="31"/>
      <c r="AP471" s="31"/>
      <c r="AQ471" s="31">
        <v>2787.11</v>
      </c>
      <c r="AR471" s="34"/>
      <c r="AS471" s="34"/>
      <c r="AT471" s="34"/>
      <c r="AU471" s="34"/>
    </row>
    <row r="472" spans="1:47" x14ac:dyDescent="0.25">
      <c r="A472" s="36"/>
      <c r="B472" s="68" t="s">
        <v>1203</v>
      </c>
      <c r="C472" s="69"/>
      <c r="D472" s="69"/>
      <c r="E472" s="69"/>
      <c r="F472" s="69"/>
      <c r="G472" s="69"/>
      <c r="H472" s="69"/>
      <c r="I472" s="69"/>
      <c r="J472" s="70"/>
      <c r="K472" s="37">
        <f>SUM(K450:K471)</f>
        <v>6205698.8900000006</v>
      </c>
      <c r="L472" s="31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30"/>
      <c r="Z472" s="29"/>
      <c r="AA472" s="29"/>
      <c r="AB472" s="30" t="s">
        <v>1203</v>
      </c>
      <c r="AC472" s="30"/>
      <c r="AD472" s="44"/>
      <c r="AE472" s="29"/>
      <c r="AF472" s="29"/>
      <c r="AG472" s="29"/>
      <c r="AH472" s="29"/>
      <c r="AI472" s="29"/>
      <c r="AJ472" s="29"/>
      <c r="AK472" s="29"/>
      <c r="AL472" s="29"/>
      <c r="AM472" s="29"/>
      <c r="AN472" s="37"/>
      <c r="AO472" s="37"/>
      <c r="AP472" s="31"/>
      <c r="AQ472" s="37">
        <f>SUM(AQ450:AQ471)</f>
        <v>6205698.8900000006</v>
      </c>
      <c r="AR472" s="34"/>
      <c r="AS472" s="34"/>
      <c r="AT472" s="34"/>
      <c r="AU472" s="34"/>
    </row>
    <row r="473" spans="1:47" x14ac:dyDescent="0.25">
      <c r="B473" s="62"/>
      <c r="C473" s="63"/>
      <c r="D473" s="64"/>
      <c r="E473" s="62" t="s">
        <v>1204</v>
      </c>
      <c r="F473" s="63"/>
      <c r="G473" s="64"/>
      <c r="H473" s="42"/>
      <c r="I473" s="42"/>
      <c r="J473" s="42" t="s">
        <v>3</v>
      </c>
      <c r="K473" s="40" t="s">
        <v>3</v>
      </c>
      <c r="L473" s="40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30" t="s">
        <v>1204</v>
      </c>
      <c r="Z473" s="29"/>
      <c r="AA473" s="29"/>
      <c r="AB473" s="30"/>
      <c r="AC473" s="30"/>
      <c r="AD473" s="44"/>
      <c r="AE473" s="29"/>
      <c r="AF473" s="29"/>
      <c r="AG473" s="29"/>
      <c r="AH473" s="29"/>
      <c r="AI473" s="29"/>
      <c r="AJ473" s="29"/>
      <c r="AK473" s="29"/>
      <c r="AL473" s="29"/>
      <c r="AM473" s="29"/>
      <c r="AN473" s="31"/>
      <c r="AO473" s="31"/>
      <c r="AP473" s="31"/>
      <c r="AQ473" s="31"/>
      <c r="AR473" s="34"/>
      <c r="AS473" s="34"/>
      <c r="AT473" s="34"/>
      <c r="AU473" s="34"/>
    </row>
    <row r="474" spans="1:47" x14ac:dyDescent="0.25">
      <c r="A474" s="24" t="s">
        <v>1114</v>
      </c>
      <c r="B474" s="65" t="s">
        <v>1205</v>
      </c>
      <c r="C474" s="66"/>
      <c r="D474" s="67"/>
      <c r="E474" s="65" t="s">
        <v>1206</v>
      </c>
      <c r="F474" s="66"/>
      <c r="G474" s="67"/>
      <c r="H474" s="25" t="s">
        <v>24</v>
      </c>
      <c r="I474" s="26">
        <v>1</v>
      </c>
      <c r="J474" s="27">
        <v>1188272.0432177891</v>
      </c>
      <c r="K474" s="27">
        <v>1188272.04</v>
      </c>
      <c r="L474" s="28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30"/>
      <c r="Z474" s="29"/>
      <c r="AA474" s="29"/>
      <c r="AB474" s="30"/>
      <c r="AC474" s="30"/>
      <c r="AD474" s="44"/>
      <c r="AE474" s="29"/>
      <c r="AF474" s="29"/>
      <c r="AG474" s="29"/>
      <c r="AH474" s="29"/>
      <c r="AI474" s="29"/>
      <c r="AJ474" s="29"/>
      <c r="AK474" s="29"/>
      <c r="AL474" s="29"/>
      <c r="AM474" s="29"/>
      <c r="AN474" s="31"/>
      <c r="AO474" s="31"/>
      <c r="AP474" s="31"/>
      <c r="AQ474" s="31">
        <v>1188272.04</v>
      </c>
      <c r="AR474" s="34"/>
      <c r="AS474" s="34"/>
      <c r="AT474" s="34"/>
      <c r="AU474" s="34"/>
    </row>
    <row r="475" spans="1:47" x14ac:dyDescent="0.25">
      <c r="A475" s="24" t="s">
        <v>1117</v>
      </c>
      <c r="B475" s="65" t="s">
        <v>1207</v>
      </c>
      <c r="C475" s="66"/>
      <c r="D475" s="67"/>
      <c r="E475" s="65" t="s">
        <v>1208</v>
      </c>
      <c r="F475" s="66"/>
      <c r="G475" s="67"/>
      <c r="H475" s="25" t="s">
        <v>24</v>
      </c>
      <c r="I475" s="26">
        <v>1</v>
      </c>
      <c r="J475" s="27">
        <v>147217.2045049812</v>
      </c>
      <c r="K475" s="27">
        <v>147217.20000000001</v>
      </c>
      <c r="L475" s="28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30"/>
      <c r="Z475" s="29"/>
      <c r="AA475" s="29"/>
      <c r="AB475" s="30"/>
      <c r="AC475" s="30"/>
      <c r="AD475" s="44"/>
      <c r="AE475" s="29"/>
      <c r="AF475" s="29"/>
      <c r="AG475" s="29"/>
      <c r="AH475" s="29"/>
      <c r="AI475" s="29"/>
      <c r="AJ475" s="29"/>
      <c r="AK475" s="29"/>
      <c r="AL475" s="29"/>
      <c r="AM475" s="29"/>
      <c r="AN475" s="31"/>
      <c r="AO475" s="31"/>
      <c r="AP475" s="31"/>
      <c r="AQ475" s="31">
        <v>147217.20000000001</v>
      </c>
      <c r="AR475" s="34"/>
      <c r="AS475" s="34"/>
      <c r="AT475" s="34"/>
      <c r="AU475" s="34"/>
    </row>
    <row r="476" spans="1:47" x14ac:dyDescent="0.25">
      <c r="A476" s="24" t="s">
        <v>1120</v>
      </c>
      <c r="B476" s="65" t="s">
        <v>1209</v>
      </c>
      <c r="C476" s="66"/>
      <c r="D476" s="67"/>
      <c r="E476" s="65" t="s">
        <v>1210</v>
      </c>
      <c r="F476" s="66"/>
      <c r="G476" s="67"/>
      <c r="H476" s="25" t="s">
        <v>24</v>
      </c>
      <c r="I476" s="26">
        <v>1</v>
      </c>
      <c r="J476" s="27">
        <v>313049.97036996321</v>
      </c>
      <c r="K476" s="27">
        <v>313049.96999999997</v>
      </c>
      <c r="L476" s="28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30"/>
      <c r="Z476" s="29"/>
      <c r="AA476" s="29"/>
      <c r="AB476" s="30"/>
      <c r="AC476" s="30"/>
      <c r="AD476" s="44"/>
      <c r="AE476" s="29"/>
      <c r="AF476" s="29"/>
      <c r="AG476" s="29"/>
      <c r="AH476" s="29"/>
      <c r="AI476" s="29"/>
      <c r="AJ476" s="29"/>
      <c r="AK476" s="29"/>
      <c r="AL476" s="29"/>
      <c r="AM476" s="29"/>
      <c r="AN476" s="31"/>
      <c r="AO476" s="31"/>
      <c r="AP476" s="31"/>
      <c r="AQ476" s="31">
        <v>313049.96999999997</v>
      </c>
      <c r="AR476" s="34"/>
      <c r="AS476" s="34"/>
      <c r="AT476" s="34"/>
      <c r="AU476" s="34"/>
    </row>
    <row r="477" spans="1:47" x14ac:dyDescent="0.25">
      <c r="A477" s="24" t="s">
        <v>1123</v>
      </c>
      <c r="B477" s="65" t="s">
        <v>1211</v>
      </c>
      <c r="C477" s="66"/>
      <c r="D477" s="67"/>
      <c r="E477" s="65" t="s">
        <v>1212</v>
      </c>
      <c r="F477" s="66"/>
      <c r="G477" s="67"/>
      <c r="H477" s="25" t="s">
        <v>24</v>
      </c>
      <c r="I477" s="26">
        <v>1</v>
      </c>
      <c r="J477" s="27">
        <v>301004.93775993009</v>
      </c>
      <c r="K477" s="27">
        <v>301004.94</v>
      </c>
      <c r="L477" s="28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30"/>
      <c r="Z477" s="29"/>
      <c r="AA477" s="29"/>
      <c r="AB477" s="30"/>
      <c r="AC477" s="30"/>
      <c r="AD477" s="44"/>
      <c r="AE477" s="29"/>
      <c r="AF477" s="29"/>
      <c r="AG477" s="29"/>
      <c r="AH477" s="29"/>
      <c r="AI477" s="29"/>
      <c r="AJ477" s="29"/>
      <c r="AK477" s="29"/>
      <c r="AL477" s="29"/>
      <c r="AM477" s="29"/>
      <c r="AN477" s="31"/>
      <c r="AO477" s="31"/>
      <c r="AP477" s="31"/>
      <c r="AQ477" s="31">
        <v>301004.94</v>
      </c>
      <c r="AR477" s="34"/>
      <c r="AS477" s="34"/>
      <c r="AT477" s="34"/>
      <c r="AU477" s="34"/>
    </row>
    <row r="478" spans="1:47" x14ac:dyDescent="0.25">
      <c r="A478" s="24" t="s">
        <v>1126</v>
      </c>
      <c r="B478" s="65" t="s">
        <v>1213</v>
      </c>
      <c r="C478" s="66"/>
      <c r="D478" s="67"/>
      <c r="E478" s="65" t="s">
        <v>1214</v>
      </c>
      <c r="F478" s="66"/>
      <c r="G478" s="67"/>
      <c r="H478" s="25" t="s">
        <v>24</v>
      </c>
      <c r="I478" s="26">
        <v>1</v>
      </c>
      <c r="J478" s="27">
        <v>178443.71722262591</v>
      </c>
      <c r="K478" s="27">
        <v>178443.72</v>
      </c>
      <c r="L478" s="28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30"/>
      <c r="Z478" s="29"/>
      <c r="AA478" s="29"/>
      <c r="AB478" s="30"/>
      <c r="AC478" s="30"/>
      <c r="AD478" s="44"/>
      <c r="AE478" s="29"/>
      <c r="AF478" s="29"/>
      <c r="AG478" s="29"/>
      <c r="AH478" s="29"/>
      <c r="AI478" s="29"/>
      <c r="AJ478" s="29"/>
      <c r="AK478" s="29"/>
      <c r="AL478" s="29"/>
      <c r="AM478" s="29"/>
      <c r="AN478" s="31"/>
      <c r="AO478" s="31"/>
      <c r="AP478" s="31"/>
      <c r="AQ478" s="31">
        <v>178443.72</v>
      </c>
      <c r="AR478" s="34"/>
      <c r="AS478" s="34"/>
      <c r="AT478" s="34"/>
      <c r="AU478" s="34"/>
    </row>
    <row r="479" spans="1:47" x14ac:dyDescent="0.25">
      <c r="A479" s="24" t="s">
        <v>1128</v>
      </c>
      <c r="B479" s="65" t="s">
        <v>1215</v>
      </c>
      <c r="C479" s="66"/>
      <c r="D479" s="67"/>
      <c r="E479" s="65" t="s">
        <v>1216</v>
      </c>
      <c r="F479" s="66"/>
      <c r="G479" s="67"/>
      <c r="H479" s="25" t="s">
        <v>24</v>
      </c>
      <c r="I479" s="26">
        <v>1</v>
      </c>
      <c r="J479" s="27">
        <v>141653.57699740055</v>
      </c>
      <c r="K479" s="27">
        <v>141653.57999999999</v>
      </c>
      <c r="L479" s="28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30"/>
      <c r="Z479" s="29"/>
      <c r="AA479" s="29"/>
      <c r="AB479" s="30"/>
      <c r="AC479" s="30"/>
      <c r="AD479" s="44"/>
      <c r="AE479" s="29"/>
      <c r="AF479" s="29"/>
      <c r="AG479" s="29"/>
      <c r="AH479" s="29"/>
      <c r="AI479" s="29"/>
      <c r="AJ479" s="29"/>
      <c r="AK479" s="29"/>
      <c r="AL479" s="29"/>
      <c r="AM479" s="29"/>
      <c r="AN479" s="31"/>
      <c r="AO479" s="31"/>
      <c r="AP479" s="31"/>
      <c r="AQ479" s="31">
        <v>141653.57999999999</v>
      </c>
      <c r="AR479" s="34"/>
      <c r="AS479" s="34"/>
      <c r="AT479" s="34"/>
      <c r="AU479" s="34"/>
    </row>
    <row r="480" spans="1:47" x14ac:dyDescent="0.25">
      <c r="A480" s="24" t="s">
        <v>1131</v>
      </c>
      <c r="B480" s="65" t="s">
        <v>1217</v>
      </c>
      <c r="C480" s="66"/>
      <c r="D480" s="67"/>
      <c r="E480" s="65" t="s">
        <v>1218</v>
      </c>
      <c r="F480" s="66"/>
      <c r="G480" s="67"/>
      <c r="H480" s="25" t="s">
        <v>24</v>
      </c>
      <c r="I480" s="26">
        <v>1</v>
      </c>
      <c r="J480" s="27">
        <v>199791.3426588611</v>
      </c>
      <c r="K480" s="27">
        <v>199791.34</v>
      </c>
      <c r="L480" s="28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30"/>
      <c r="Z480" s="29"/>
      <c r="AA480" s="29"/>
      <c r="AB480" s="30"/>
      <c r="AC480" s="30"/>
      <c r="AD480" s="44"/>
      <c r="AE480" s="29"/>
      <c r="AF480" s="29"/>
      <c r="AG480" s="29"/>
      <c r="AH480" s="29"/>
      <c r="AI480" s="29"/>
      <c r="AJ480" s="29"/>
      <c r="AK480" s="29"/>
      <c r="AL480" s="29"/>
      <c r="AM480" s="29"/>
      <c r="AN480" s="31"/>
      <c r="AO480" s="31"/>
      <c r="AP480" s="31"/>
      <c r="AQ480" s="31">
        <v>199791.34</v>
      </c>
      <c r="AR480" s="34"/>
      <c r="AS480" s="34"/>
      <c r="AT480" s="34"/>
      <c r="AU480" s="34"/>
    </row>
    <row r="481" spans="1:47" x14ac:dyDescent="0.25">
      <c r="A481" s="24" t="s">
        <v>1133</v>
      </c>
      <c r="B481" s="65" t="s">
        <v>1219</v>
      </c>
      <c r="C481" s="66"/>
      <c r="D481" s="67"/>
      <c r="E481" s="65" t="s">
        <v>1220</v>
      </c>
      <c r="F481" s="66"/>
      <c r="G481" s="67"/>
      <c r="H481" s="25" t="s">
        <v>24</v>
      </c>
      <c r="I481" s="26">
        <v>1</v>
      </c>
      <c r="J481" s="27">
        <v>142389.4265572509</v>
      </c>
      <c r="K481" s="27">
        <v>142389.43</v>
      </c>
      <c r="L481" s="28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30"/>
      <c r="Z481" s="29"/>
      <c r="AA481" s="29"/>
      <c r="AB481" s="30"/>
      <c r="AC481" s="30"/>
      <c r="AD481" s="44"/>
      <c r="AE481" s="29"/>
      <c r="AF481" s="29"/>
      <c r="AG481" s="29"/>
      <c r="AH481" s="29"/>
      <c r="AI481" s="29"/>
      <c r="AJ481" s="29"/>
      <c r="AK481" s="29"/>
      <c r="AL481" s="29"/>
      <c r="AM481" s="29"/>
      <c r="AN481" s="31"/>
      <c r="AO481" s="31"/>
      <c r="AP481" s="31"/>
      <c r="AQ481" s="31">
        <v>142389.43</v>
      </c>
      <c r="AR481" s="34"/>
      <c r="AS481" s="34"/>
      <c r="AT481" s="34"/>
      <c r="AU481" s="34"/>
    </row>
    <row r="482" spans="1:47" x14ac:dyDescent="0.25">
      <c r="A482" s="24" t="s">
        <v>1136</v>
      </c>
      <c r="B482" s="65" t="s">
        <v>1221</v>
      </c>
      <c r="C482" s="66"/>
      <c r="D482" s="67"/>
      <c r="E482" s="65" t="s">
        <v>1222</v>
      </c>
      <c r="F482" s="66"/>
      <c r="G482" s="67"/>
      <c r="H482" s="25" t="s">
        <v>24</v>
      </c>
      <c r="I482" s="26">
        <v>12</v>
      </c>
      <c r="J482" s="27">
        <v>77212.593840842354</v>
      </c>
      <c r="K482" s="27">
        <v>926551.13</v>
      </c>
      <c r="L482" s="28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30"/>
      <c r="Z482" s="29"/>
      <c r="AA482" s="29"/>
      <c r="AB482" s="30"/>
      <c r="AC482" s="30"/>
      <c r="AD482" s="44"/>
      <c r="AE482" s="29"/>
      <c r="AF482" s="29"/>
      <c r="AG482" s="29"/>
      <c r="AH482" s="29"/>
      <c r="AI482" s="29"/>
      <c r="AJ482" s="29"/>
      <c r="AK482" s="29"/>
      <c r="AL482" s="29"/>
      <c r="AM482" s="29"/>
      <c r="AN482" s="31"/>
      <c r="AO482" s="31"/>
      <c r="AP482" s="31"/>
      <c r="AQ482" s="31">
        <v>926551.13</v>
      </c>
      <c r="AR482" s="34"/>
      <c r="AS482" s="34"/>
      <c r="AT482" s="34"/>
      <c r="AU482" s="34"/>
    </row>
    <row r="483" spans="1:47" x14ac:dyDescent="0.25">
      <c r="A483" s="24" t="s">
        <v>1139</v>
      </c>
      <c r="B483" s="65" t="s">
        <v>1223</v>
      </c>
      <c r="C483" s="66"/>
      <c r="D483" s="67"/>
      <c r="E483" s="65" t="s">
        <v>1224</v>
      </c>
      <c r="F483" s="66"/>
      <c r="G483" s="67"/>
      <c r="H483" s="25" t="s">
        <v>24</v>
      </c>
      <c r="I483" s="26">
        <v>10</v>
      </c>
      <c r="J483" s="27">
        <v>64956.784152613895</v>
      </c>
      <c r="K483" s="27">
        <v>649567.84</v>
      </c>
      <c r="L483" s="28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30"/>
      <c r="Z483" s="29"/>
      <c r="AA483" s="29"/>
      <c r="AB483" s="30"/>
      <c r="AC483" s="30"/>
      <c r="AD483" s="44"/>
      <c r="AE483" s="29"/>
      <c r="AF483" s="29"/>
      <c r="AG483" s="29"/>
      <c r="AH483" s="29"/>
      <c r="AI483" s="29"/>
      <c r="AJ483" s="29"/>
      <c r="AK483" s="29"/>
      <c r="AL483" s="29"/>
      <c r="AM483" s="29"/>
      <c r="AN483" s="31"/>
      <c r="AO483" s="31"/>
      <c r="AP483" s="31"/>
      <c r="AQ483" s="31">
        <v>649567.84</v>
      </c>
      <c r="AR483" s="34"/>
      <c r="AS483" s="34"/>
      <c r="AT483" s="34"/>
      <c r="AU483" s="34"/>
    </row>
    <row r="484" spans="1:47" x14ac:dyDescent="0.25">
      <c r="A484" s="24" t="s">
        <v>1142</v>
      </c>
      <c r="B484" s="65" t="s">
        <v>1225</v>
      </c>
      <c r="C484" s="66"/>
      <c r="D484" s="67"/>
      <c r="E484" s="65" t="s">
        <v>1226</v>
      </c>
      <c r="F484" s="66"/>
      <c r="G484" s="67"/>
      <c r="H484" s="25" t="s">
        <v>24</v>
      </c>
      <c r="I484" s="26">
        <v>1</v>
      </c>
      <c r="J484" s="27">
        <v>62524.660593873727</v>
      </c>
      <c r="K484" s="27">
        <v>62524.66</v>
      </c>
      <c r="L484" s="28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30"/>
      <c r="Z484" s="29"/>
      <c r="AA484" s="29"/>
      <c r="AB484" s="30"/>
      <c r="AC484" s="30"/>
      <c r="AD484" s="44"/>
      <c r="AE484" s="29"/>
      <c r="AF484" s="29"/>
      <c r="AG484" s="29"/>
      <c r="AH484" s="29"/>
      <c r="AI484" s="29"/>
      <c r="AJ484" s="29"/>
      <c r="AK484" s="29"/>
      <c r="AL484" s="29"/>
      <c r="AM484" s="29"/>
      <c r="AN484" s="31"/>
      <c r="AO484" s="31"/>
      <c r="AP484" s="31"/>
      <c r="AQ484" s="31">
        <v>62524.66</v>
      </c>
      <c r="AR484" s="34"/>
      <c r="AS484" s="34"/>
      <c r="AT484" s="34"/>
      <c r="AU484" s="34"/>
    </row>
    <row r="485" spans="1:47" x14ac:dyDescent="0.25">
      <c r="A485" s="24" t="s">
        <v>1145</v>
      </c>
      <c r="B485" s="65" t="s">
        <v>1227</v>
      </c>
      <c r="C485" s="66"/>
      <c r="D485" s="67"/>
      <c r="E485" s="65" t="s">
        <v>1228</v>
      </c>
      <c r="F485" s="66"/>
      <c r="G485" s="67"/>
      <c r="H485" s="25" t="s">
        <v>24</v>
      </c>
      <c r="I485" s="26">
        <v>10</v>
      </c>
      <c r="J485" s="27">
        <v>39400.978632454229</v>
      </c>
      <c r="K485" s="27">
        <v>394009.79</v>
      </c>
      <c r="L485" s="28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30"/>
      <c r="Z485" s="29"/>
      <c r="AA485" s="29"/>
      <c r="AB485" s="30"/>
      <c r="AC485" s="30"/>
      <c r="AD485" s="44"/>
      <c r="AE485" s="29"/>
      <c r="AF485" s="29"/>
      <c r="AG485" s="29"/>
      <c r="AH485" s="29"/>
      <c r="AI485" s="29"/>
      <c r="AJ485" s="29"/>
      <c r="AK485" s="29"/>
      <c r="AL485" s="29"/>
      <c r="AM485" s="29"/>
      <c r="AN485" s="31"/>
      <c r="AO485" s="31"/>
      <c r="AP485" s="31"/>
      <c r="AQ485" s="31">
        <v>394009.79</v>
      </c>
      <c r="AR485" s="34"/>
      <c r="AS485" s="34"/>
      <c r="AT485" s="34"/>
      <c r="AU485" s="34"/>
    </row>
    <row r="486" spans="1:47" x14ac:dyDescent="0.25">
      <c r="A486" s="24" t="s">
        <v>1148</v>
      </c>
      <c r="B486" s="65" t="s">
        <v>1229</v>
      </c>
      <c r="C486" s="66"/>
      <c r="D486" s="67"/>
      <c r="E486" s="65" t="s">
        <v>1230</v>
      </c>
      <c r="F486" s="66"/>
      <c r="G486" s="67"/>
      <c r="H486" s="25" t="s">
        <v>24</v>
      </c>
      <c r="I486" s="26">
        <v>1</v>
      </c>
      <c r="J486" s="27">
        <v>910112.35436086776</v>
      </c>
      <c r="K486" s="27">
        <v>910112.35</v>
      </c>
      <c r="L486" s="28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30"/>
      <c r="Z486" s="29"/>
      <c r="AA486" s="29"/>
      <c r="AB486" s="30"/>
      <c r="AC486" s="30"/>
      <c r="AD486" s="44"/>
      <c r="AE486" s="29"/>
      <c r="AF486" s="29"/>
      <c r="AG486" s="29"/>
      <c r="AH486" s="29"/>
      <c r="AI486" s="29"/>
      <c r="AJ486" s="29"/>
      <c r="AK486" s="29"/>
      <c r="AL486" s="29"/>
      <c r="AM486" s="29"/>
      <c r="AN486" s="31"/>
      <c r="AO486" s="31"/>
      <c r="AP486" s="31"/>
      <c r="AQ486" s="31">
        <v>910112.35</v>
      </c>
      <c r="AR486" s="34"/>
      <c r="AS486" s="34"/>
      <c r="AT486" s="34"/>
      <c r="AU486" s="34"/>
    </row>
    <row r="487" spans="1:47" x14ac:dyDescent="0.25">
      <c r="A487" s="24" t="s">
        <v>1153</v>
      </c>
      <c r="B487" s="65" t="s">
        <v>1231</v>
      </c>
      <c r="C487" s="66"/>
      <c r="D487" s="67"/>
      <c r="E487" s="65" t="s">
        <v>1232</v>
      </c>
      <c r="F487" s="66"/>
      <c r="G487" s="67"/>
      <c r="H487" s="25" t="s">
        <v>24</v>
      </c>
      <c r="I487" s="26">
        <v>1</v>
      </c>
      <c r="J487" s="27">
        <v>18095.691654063037</v>
      </c>
      <c r="K487" s="27">
        <v>18095.689999999999</v>
      </c>
      <c r="L487" s="28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30"/>
      <c r="Z487" s="29"/>
      <c r="AA487" s="29"/>
      <c r="AB487" s="30"/>
      <c r="AC487" s="30"/>
      <c r="AD487" s="44"/>
      <c r="AE487" s="29"/>
      <c r="AF487" s="29"/>
      <c r="AG487" s="29"/>
      <c r="AH487" s="29"/>
      <c r="AI487" s="29"/>
      <c r="AJ487" s="29"/>
      <c r="AK487" s="29"/>
      <c r="AL487" s="29"/>
      <c r="AM487" s="29"/>
      <c r="AN487" s="31"/>
      <c r="AO487" s="31"/>
      <c r="AP487" s="31"/>
      <c r="AQ487" s="31">
        <v>18095.689999999999</v>
      </c>
      <c r="AR487" s="34"/>
      <c r="AS487" s="34"/>
      <c r="AT487" s="34"/>
      <c r="AU487" s="34"/>
    </row>
    <row r="488" spans="1:47" x14ac:dyDescent="0.25">
      <c r="A488" s="24" t="s">
        <v>1156</v>
      </c>
      <c r="B488" s="65" t="s">
        <v>1233</v>
      </c>
      <c r="C488" s="66"/>
      <c r="D488" s="67"/>
      <c r="E488" s="65" t="s">
        <v>1234</v>
      </c>
      <c r="F488" s="66"/>
      <c r="G488" s="67"/>
      <c r="H488" s="25" t="s">
        <v>24</v>
      </c>
      <c r="I488" s="26">
        <v>1</v>
      </c>
      <c r="J488" s="27">
        <v>197629.06708120112</v>
      </c>
      <c r="K488" s="27">
        <v>197629.07</v>
      </c>
      <c r="L488" s="28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30"/>
      <c r="Z488" s="29"/>
      <c r="AA488" s="29"/>
      <c r="AB488" s="30"/>
      <c r="AC488" s="30"/>
      <c r="AD488" s="44"/>
      <c r="AE488" s="29"/>
      <c r="AF488" s="29"/>
      <c r="AG488" s="29"/>
      <c r="AH488" s="29"/>
      <c r="AI488" s="29"/>
      <c r="AJ488" s="29"/>
      <c r="AK488" s="29"/>
      <c r="AL488" s="29"/>
      <c r="AM488" s="29"/>
      <c r="AN488" s="31"/>
      <c r="AO488" s="31"/>
      <c r="AP488" s="31"/>
      <c r="AQ488" s="31">
        <v>197629.07</v>
      </c>
      <c r="AR488" s="34"/>
      <c r="AS488" s="34"/>
      <c r="AT488" s="34"/>
      <c r="AU488" s="34"/>
    </row>
    <row r="489" spans="1:47" x14ac:dyDescent="0.25">
      <c r="A489" s="24" t="s">
        <v>1159</v>
      </c>
      <c r="B489" s="65" t="s">
        <v>1235</v>
      </c>
      <c r="C489" s="66"/>
      <c r="D489" s="67"/>
      <c r="E489" s="65" t="s">
        <v>1236</v>
      </c>
      <c r="F489" s="66"/>
      <c r="G489" s="67"/>
      <c r="H489" s="25" t="s">
        <v>24</v>
      </c>
      <c r="I489" s="26">
        <v>1</v>
      </c>
      <c r="J489" s="27">
        <v>355594.24126717547</v>
      </c>
      <c r="K489" s="27">
        <v>355594.23999999999</v>
      </c>
      <c r="L489" s="28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30"/>
      <c r="Z489" s="29"/>
      <c r="AA489" s="29"/>
      <c r="AB489" s="30"/>
      <c r="AC489" s="30"/>
      <c r="AD489" s="44"/>
      <c r="AE489" s="29"/>
      <c r="AF489" s="29"/>
      <c r="AG489" s="29"/>
      <c r="AH489" s="29"/>
      <c r="AI489" s="29"/>
      <c r="AJ489" s="29"/>
      <c r="AK489" s="29"/>
      <c r="AL489" s="29"/>
      <c r="AM489" s="29"/>
      <c r="AN489" s="31"/>
      <c r="AO489" s="31"/>
      <c r="AP489" s="31"/>
      <c r="AQ489" s="31">
        <v>355594.23999999999</v>
      </c>
      <c r="AR489" s="34"/>
      <c r="AS489" s="34"/>
      <c r="AT489" s="34"/>
      <c r="AU489" s="34"/>
    </row>
    <row r="490" spans="1:47" x14ac:dyDescent="0.25">
      <c r="A490" s="36"/>
      <c r="B490" s="68" t="s">
        <v>1237</v>
      </c>
      <c r="C490" s="69"/>
      <c r="D490" s="69"/>
      <c r="E490" s="69"/>
      <c r="F490" s="69"/>
      <c r="G490" s="69"/>
      <c r="H490" s="69"/>
      <c r="I490" s="69"/>
      <c r="J490" s="70"/>
      <c r="K490" s="37">
        <f>SUM(K474:K489)</f>
        <v>6125906.9900000002</v>
      </c>
      <c r="L490" s="31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30"/>
      <c r="Z490" s="29"/>
      <c r="AA490" s="29"/>
      <c r="AB490" s="30"/>
      <c r="AC490" s="30"/>
      <c r="AD490" s="44"/>
      <c r="AE490" s="29"/>
      <c r="AF490" s="29"/>
      <c r="AG490" s="29"/>
      <c r="AH490" s="29"/>
      <c r="AI490" s="29"/>
      <c r="AJ490" s="29"/>
      <c r="AK490" s="29"/>
      <c r="AL490" s="29"/>
      <c r="AM490" s="29"/>
      <c r="AN490" s="38"/>
      <c r="AO490" s="38"/>
      <c r="AP490" s="38"/>
      <c r="AQ490" s="37">
        <f>SUM(AQ474:AQ489)</f>
        <v>6125906.9900000002</v>
      </c>
      <c r="AR490" s="34"/>
      <c r="AS490" s="34"/>
      <c r="AT490" s="34"/>
      <c r="AU490" s="34"/>
    </row>
    <row r="491" spans="1:47" x14ac:dyDescent="0.25">
      <c r="B491" s="62"/>
      <c r="C491" s="63"/>
      <c r="D491" s="64"/>
      <c r="E491" s="62" t="s">
        <v>1238</v>
      </c>
      <c r="F491" s="63"/>
      <c r="G491" s="64"/>
      <c r="H491" s="42"/>
      <c r="I491" s="42"/>
      <c r="J491" s="42" t="s">
        <v>3</v>
      </c>
      <c r="K491" s="40" t="s">
        <v>3</v>
      </c>
      <c r="L491" s="40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30"/>
      <c r="Z491" s="29"/>
      <c r="AA491" s="29"/>
      <c r="AB491" s="30"/>
      <c r="AC491" s="30"/>
      <c r="AD491" s="44"/>
      <c r="AE491" s="29"/>
      <c r="AF491" s="29"/>
      <c r="AG491" s="29"/>
      <c r="AH491" s="29"/>
      <c r="AI491" s="29"/>
      <c r="AJ491" s="29"/>
      <c r="AK491" s="29"/>
      <c r="AL491" s="29"/>
      <c r="AM491" s="29"/>
      <c r="AN491" s="31"/>
      <c r="AO491" s="31"/>
      <c r="AP491" s="31"/>
      <c r="AQ491" s="31"/>
      <c r="AR491" s="34"/>
      <c r="AS491" s="34"/>
      <c r="AT491" s="34"/>
      <c r="AU491" s="34"/>
    </row>
    <row r="492" spans="1:47" ht="25.5" x14ac:dyDescent="0.25">
      <c r="A492" s="24" t="s">
        <v>1162</v>
      </c>
      <c r="B492" s="65" t="s">
        <v>1239</v>
      </c>
      <c r="C492" s="66"/>
      <c r="D492" s="67"/>
      <c r="E492" s="65" t="s">
        <v>1240</v>
      </c>
      <c r="F492" s="66"/>
      <c r="G492" s="67"/>
      <c r="H492" s="25" t="s">
        <v>16</v>
      </c>
      <c r="I492" s="26">
        <v>1</v>
      </c>
      <c r="J492" s="27">
        <v>9129340.7032054588</v>
      </c>
      <c r="K492" s="27">
        <v>9129340.6999999993</v>
      </c>
      <c r="L492" s="28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30"/>
      <c r="Z492" s="29" t="s">
        <v>1239</v>
      </c>
      <c r="AA492" s="29" t="s">
        <v>1240</v>
      </c>
      <c r="AB492" s="30"/>
      <c r="AC492" s="30"/>
      <c r="AD492" s="44"/>
      <c r="AE492" s="29"/>
      <c r="AF492" s="29"/>
      <c r="AG492" s="29"/>
      <c r="AH492" s="29"/>
      <c r="AI492" s="29"/>
      <c r="AJ492" s="29"/>
      <c r="AK492" s="29"/>
      <c r="AL492" s="29"/>
      <c r="AM492" s="29"/>
      <c r="AN492" s="31"/>
      <c r="AO492" s="27"/>
      <c r="AP492" s="27">
        <v>9129340.6999999993</v>
      </c>
      <c r="AQ492" s="31"/>
      <c r="AR492" s="34"/>
      <c r="AS492" s="34"/>
      <c r="AT492" s="34"/>
      <c r="AU492" s="34"/>
    </row>
    <row r="493" spans="1:47" x14ac:dyDescent="0.25">
      <c r="A493" s="36"/>
      <c r="B493" s="68" t="s">
        <v>1241</v>
      </c>
      <c r="C493" s="69"/>
      <c r="D493" s="69"/>
      <c r="E493" s="69"/>
      <c r="F493" s="69"/>
      <c r="G493" s="69"/>
      <c r="H493" s="69"/>
      <c r="I493" s="69"/>
      <c r="J493" s="70"/>
      <c r="K493" s="37">
        <f>K492</f>
        <v>9129340.6999999993</v>
      </c>
      <c r="L493" s="31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30"/>
      <c r="Z493" s="29"/>
      <c r="AA493" s="29"/>
      <c r="AB493" s="30" t="s">
        <v>1241</v>
      </c>
      <c r="AC493" s="30"/>
      <c r="AD493" s="44"/>
      <c r="AE493" s="29"/>
      <c r="AF493" s="29"/>
      <c r="AG493" s="29"/>
      <c r="AH493" s="29"/>
      <c r="AI493" s="29"/>
      <c r="AJ493" s="29"/>
      <c r="AK493" s="29"/>
      <c r="AL493" s="29"/>
      <c r="AM493" s="29"/>
      <c r="AN493" s="37"/>
      <c r="AO493" s="37"/>
      <c r="AP493" s="37">
        <f>AP492</f>
        <v>9129340.6999999993</v>
      </c>
      <c r="AQ493" s="38"/>
      <c r="AR493" s="34"/>
      <c r="AS493" s="34"/>
      <c r="AT493" s="34"/>
      <c r="AU493" s="34"/>
    </row>
    <row r="494" spans="1:47" x14ac:dyDescent="0.25">
      <c r="B494" s="62"/>
      <c r="C494" s="63"/>
      <c r="D494" s="64"/>
      <c r="E494" s="62" t="s">
        <v>1242</v>
      </c>
      <c r="F494" s="63"/>
      <c r="G494" s="64"/>
      <c r="H494" s="42"/>
      <c r="I494" s="42"/>
      <c r="J494" s="42" t="s">
        <v>3</v>
      </c>
      <c r="K494" s="40" t="s">
        <v>3</v>
      </c>
      <c r="L494" s="40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30"/>
      <c r="Z494" s="29"/>
      <c r="AA494" s="29"/>
      <c r="AB494" s="30"/>
      <c r="AC494" s="30"/>
      <c r="AD494" s="44"/>
      <c r="AE494" s="29"/>
      <c r="AF494" s="29"/>
      <c r="AG494" s="29"/>
      <c r="AH494" s="29"/>
      <c r="AI494" s="29"/>
      <c r="AJ494" s="29"/>
      <c r="AK494" s="29"/>
      <c r="AL494" s="29"/>
      <c r="AM494" s="29"/>
      <c r="AN494" s="31"/>
      <c r="AO494" s="31"/>
      <c r="AP494" s="31"/>
      <c r="AQ494" s="31"/>
      <c r="AR494" s="34"/>
      <c r="AS494" s="34"/>
      <c r="AT494" s="34"/>
      <c r="AU494" s="34"/>
    </row>
    <row r="495" spans="1:47" x14ac:dyDescent="0.25">
      <c r="A495" s="24" t="s">
        <v>1165</v>
      </c>
      <c r="B495" s="65" t="s">
        <v>1243</v>
      </c>
      <c r="C495" s="66"/>
      <c r="D495" s="67"/>
      <c r="E495" s="65" t="s">
        <v>1244</v>
      </c>
      <c r="F495" s="66"/>
      <c r="G495" s="67"/>
      <c r="H495" s="25" t="s">
        <v>16</v>
      </c>
      <c r="I495" s="26">
        <v>1</v>
      </c>
      <c r="J495" s="27">
        <v>14237.082389837677</v>
      </c>
      <c r="K495" s="27">
        <v>14237.08</v>
      </c>
      <c r="L495" s="28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30"/>
      <c r="Z495" s="29"/>
      <c r="AA495" s="29"/>
      <c r="AB495" s="30"/>
      <c r="AC495" s="30"/>
      <c r="AD495" s="44"/>
      <c r="AE495" s="29"/>
      <c r="AF495" s="29"/>
      <c r="AG495" s="29"/>
      <c r="AH495" s="29"/>
      <c r="AI495" s="29"/>
      <c r="AJ495" s="29"/>
      <c r="AK495" s="29"/>
      <c r="AL495" s="29"/>
      <c r="AM495" s="29"/>
      <c r="AN495" s="31"/>
      <c r="AO495" s="31"/>
      <c r="AP495" s="31">
        <v>14237.08</v>
      </c>
      <c r="AQ495" s="31"/>
      <c r="AR495" s="34"/>
      <c r="AS495" s="34"/>
      <c r="AT495" s="34"/>
      <c r="AU495" s="34"/>
    </row>
    <row r="496" spans="1:47" x14ac:dyDescent="0.25">
      <c r="A496" s="36"/>
      <c r="B496" s="68" t="s">
        <v>1245</v>
      </c>
      <c r="C496" s="69"/>
      <c r="D496" s="69"/>
      <c r="E496" s="69"/>
      <c r="F496" s="69"/>
      <c r="G496" s="69"/>
      <c r="H496" s="69"/>
      <c r="I496" s="69"/>
      <c r="J496" s="70"/>
      <c r="K496" s="37">
        <f>K495</f>
        <v>14237.08</v>
      </c>
      <c r="L496" s="31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30"/>
      <c r="Z496" s="29"/>
      <c r="AA496" s="29"/>
      <c r="AB496" s="30"/>
      <c r="AC496" s="30"/>
      <c r="AD496" s="44"/>
      <c r="AE496" s="29"/>
      <c r="AF496" s="29"/>
      <c r="AG496" s="29"/>
      <c r="AH496" s="29"/>
      <c r="AI496" s="29"/>
      <c r="AJ496" s="29"/>
      <c r="AK496" s="29"/>
      <c r="AL496" s="29"/>
      <c r="AM496" s="29"/>
      <c r="AN496" s="31"/>
      <c r="AO496" s="37"/>
      <c r="AP496" s="37">
        <f>AP495</f>
        <v>14237.08</v>
      </c>
      <c r="AQ496" s="31"/>
      <c r="AR496" s="34"/>
      <c r="AS496" s="34"/>
      <c r="AT496" s="34"/>
      <c r="AU496" s="34"/>
    </row>
    <row r="497" spans="1:47" x14ac:dyDescent="0.25">
      <c r="B497" s="62"/>
      <c r="C497" s="63"/>
      <c r="D497" s="64"/>
      <c r="E497" s="62" t="s">
        <v>1257</v>
      </c>
      <c r="F497" s="63"/>
      <c r="G497" s="64"/>
      <c r="H497" s="42"/>
      <c r="I497" s="42"/>
      <c r="J497" s="42" t="s">
        <v>3</v>
      </c>
      <c r="K497" s="40" t="s">
        <v>3</v>
      </c>
      <c r="L497" s="40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30"/>
      <c r="Z497" s="29"/>
      <c r="AA497" s="29"/>
      <c r="AB497" s="30"/>
      <c r="AC497" s="30"/>
      <c r="AD497" s="44"/>
      <c r="AE497" s="29"/>
      <c r="AF497" s="29"/>
      <c r="AG497" s="29"/>
      <c r="AH497" s="29"/>
      <c r="AI497" s="29"/>
      <c r="AJ497" s="29"/>
      <c r="AK497" s="29"/>
      <c r="AL497" s="29"/>
      <c r="AM497" s="29"/>
      <c r="AN497" s="31"/>
      <c r="AO497" s="31"/>
      <c r="AP497" s="31"/>
      <c r="AQ497" s="31"/>
      <c r="AR497" s="34"/>
      <c r="AS497" s="34"/>
      <c r="AT497" s="34"/>
      <c r="AU497" s="34"/>
    </row>
    <row r="498" spans="1:47" ht="38.25" x14ac:dyDescent="0.25">
      <c r="A498" s="24" t="s">
        <v>1168</v>
      </c>
      <c r="B498" s="65" t="s">
        <v>1246</v>
      </c>
      <c r="C498" s="66"/>
      <c r="D498" s="67"/>
      <c r="E498" s="65" t="s">
        <v>1247</v>
      </c>
      <c r="F498" s="66"/>
      <c r="G498" s="67"/>
      <c r="H498" s="25" t="s">
        <v>16</v>
      </c>
      <c r="I498" s="26">
        <v>1</v>
      </c>
      <c r="J498" s="27">
        <v>2581576.2855486348</v>
      </c>
      <c r="K498" s="27">
        <v>2581576.29</v>
      </c>
      <c r="L498" s="28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30"/>
      <c r="Z498" s="29" t="s">
        <v>1246</v>
      </c>
      <c r="AA498" s="29" t="s">
        <v>1247</v>
      </c>
      <c r="AB498" s="30"/>
      <c r="AC498" s="30"/>
      <c r="AD498" s="44"/>
      <c r="AE498" s="29"/>
      <c r="AF498" s="29"/>
      <c r="AG498" s="29"/>
      <c r="AH498" s="29"/>
      <c r="AI498" s="29"/>
      <c r="AJ498" s="29"/>
      <c r="AK498" s="29"/>
      <c r="AL498" s="29"/>
      <c r="AM498" s="29"/>
      <c r="AN498" s="45"/>
      <c r="AO498" s="45"/>
      <c r="AP498" s="45">
        <v>2208841</v>
      </c>
      <c r="AQ498" s="45">
        <f>K498-AP498</f>
        <v>372735.29000000004</v>
      </c>
      <c r="AR498" s="34"/>
      <c r="AS498" s="34"/>
      <c r="AT498" s="34"/>
      <c r="AU498" s="34"/>
    </row>
    <row r="499" spans="1:47" x14ac:dyDescent="0.25">
      <c r="A499" s="36"/>
      <c r="B499" s="68" t="s">
        <v>1248</v>
      </c>
      <c r="C499" s="69"/>
      <c r="D499" s="69"/>
      <c r="E499" s="69"/>
      <c r="F499" s="69"/>
      <c r="G499" s="69"/>
      <c r="H499" s="69"/>
      <c r="I499" s="69"/>
      <c r="J499" s="70"/>
      <c r="K499" s="37">
        <f>K498</f>
        <v>2581576.29</v>
      </c>
      <c r="L499" s="31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30"/>
      <c r="Z499" s="29"/>
      <c r="AA499" s="29"/>
      <c r="AB499" s="30" t="s">
        <v>1248</v>
      </c>
      <c r="AC499" s="30"/>
      <c r="AD499" s="44"/>
      <c r="AE499" s="29"/>
      <c r="AF499" s="29"/>
      <c r="AG499" s="29"/>
      <c r="AH499" s="29"/>
      <c r="AI499" s="29"/>
      <c r="AJ499" s="29"/>
      <c r="AK499" s="29"/>
      <c r="AL499" s="29"/>
      <c r="AM499" s="29"/>
      <c r="AN499" s="37"/>
      <c r="AO499" s="37"/>
      <c r="AP499" s="37">
        <f>AP498</f>
        <v>2208841</v>
      </c>
      <c r="AQ499" s="37">
        <f>AQ498</f>
        <v>372735.29000000004</v>
      </c>
      <c r="AR499" s="34"/>
      <c r="AS499" s="34"/>
      <c r="AT499" s="34"/>
      <c r="AU499" s="34"/>
    </row>
    <row r="500" spans="1:47" ht="45" x14ac:dyDescent="0.25">
      <c r="B500" s="46"/>
      <c r="C500" s="47"/>
      <c r="D500" s="48"/>
      <c r="E500" s="46" t="s">
        <v>1258</v>
      </c>
      <c r="F500" s="47"/>
      <c r="G500" s="48"/>
      <c r="H500" s="42"/>
      <c r="I500" s="42"/>
      <c r="J500" s="42" t="s">
        <v>3</v>
      </c>
      <c r="K500" s="40" t="s">
        <v>3</v>
      </c>
      <c r="L500" s="40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30"/>
      <c r="Z500" s="29"/>
      <c r="AA500" s="29"/>
      <c r="AB500" s="30"/>
      <c r="AC500" s="30"/>
      <c r="AD500" s="44"/>
      <c r="AE500" s="29"/>
      <c r="AF500" s="29"/>
      <c r="AG500" s="29"/>
      <c r="AH500" s="29"/>
      <c r="AI500" s="29"/>
      <c r="AJ500" s="29"/>
      <c r="AK500" s="29"/>
      <c r="AL500" s="29"/>
      <c r="AM500" s="29"/>
      <c r="AN500" s="31"/>
      <c r="AO500" s="31"/>
      <c r="AP500" s="31"/>
      <c r="AQ500" s="31"/>
      <c r="AR500" s="34"/>
      <c r="AS500" s="34"/>
      <c r="AT500" s="34"/>
      <c r="AU500" s="34"/>
    </row>
    <row r="501" spans="1:47" ht="25.5" x14ac:dyDescent="0.25">
      <c r="A501" s="24" t="s">
        <v>1313</v>
      </c>
      <c r="B501" s="65" t="s">
        <v>1249</v>
      </c>
      <c r="C501" s="66"/>
      <c r="D501" s="67"/>
      <c r="E501" s="65" t="s">
        <v>1250</v>
      </c>
      <c r="F501" s="66"/>
      <c r="G501" s="67"/>
      <c r="H501" s="25" t="s">
        <v>16</v>
      </c>
      <c r="I501" s="26">
        <v>1</v>
      </c>
      <c r="J501" s="27">
        <v>11797385.609086277</v>
      </c>
      <c r="K501" s="27">
        <v>11797385.609999999</v>
      </c>
      <c r="L501" s="28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30"/>
      <c r="Z501" s="29" t="s">
        <v>1249</v>
      </c>
      <c r="AA501" s="29" t="s">
        <v>1250</v>
      </c>
      <c r="AB501" s="30"/>
      <c r="AC501" s="30"/>
      <c r="AD501" s="44"/>
      <c r="AE501" s="29"/>
      <c r="AF501" s="29"/>
      <c r="AG501" s="29"/>
      <c r="AH501" s="29"/>
      <c r="AI501" s="29"/>
      <c r="AJ501" s="29"/>
      <c r="AK501" s="29"/>
      <c r="AL501" s="29"/>
      <c r="AM501" s="29"/>
      <c r="AN501" s="45"/>
      <c r="AO501" s="45">
        <f>(AO124+AO140+AO180+AO211+AO217+AO252+AO376+AO360+AN23+AN124++AN355+AO23)*0.02</f>
        <v>5310348.0392200015</v>
      </c>
      <c r="AP501" s="45">
        <f>ROUND((AP124+AP140+AP155+AP180+AP184+AP211+AP252+AP258+AP262+AP274+AP285+AP295++AP300+AP307+AP316+AP349+AP382+AP385+AP390+AP396+AP408+AP415+AP423+AP448+AP493+AP496+AP499)*0.02,2)</f>
        <v>5965789.5599999996</v>
      </c>
      <c r="AQ501" s="45">
        <f>K501-AO501-AP501</f>
        <v>521248.01077999827</v>
      </c>
      <c r="AR501" s="34"/>
      <c r="AS501" s="34"/>
      <c r="AT501" s="34"/>
      <c r="AU501" s="34"/>
    </row>
    <row r="502" spans="1:47" x14ac:dyDescent="0.25">
      <c r="A502" s="36"/>
      <c r="B502" s="68" t="s">
        <v>1302</v>
      </c>
      <c r="C502" s="69"/>
      <c r="D502" s="69"/>
      <c r="E502" s="69"/>
      <c r="F502" s="69"/>
      <c r="G502" s="69"/>
      <c r="H502" s="69"/>
      <c r="I502" s="69"/>
      <c r="J502" s="70"/>
      <c r="K502" s="37">
        <f>K501</f>
        <v>11797385.609999999</v>
      </c>
      <c r="L502" s="31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30"/>
      <c r="Z502" s="29"/>
      <c r="AA502" s="29"/>
      <c r="AB502" s="30" t="s">
        <v>1251</v>
      </c>
      <c r="AC502" s="30"/>
      <c r="AD502" s="44"/>
      <c r="AE502" s="29"/>
      <c r="AF502" s="29"/>
      <c r="AG502" s="29"/>
      <c r="AH502" s="29"/>
      <c r="AI502" s="29"/>
      <c r="AJ502" s="29"/>
      <c r="AK502" s="29"/>
      <c r="AL502" s="29"/>
      <c r="AM502" s="29"/>
      <c r="AN502" s="37"/>
      <c r="AO502" s="37">
        <f>AO501</f>
        <v>5310348.0392200015</v>
      </c>
      <c r="AP502" s="37">
        <f>AP501</f>
        <v>5965789.5599999996</v>
      </c>
      <c r="AQ502" s="37">
        <f>AQ501</f>
        <v>521248.01077999827</v>
      </c>
      <c r="AR502" s="34"/>
      <c r="AS502" s="34"/>
      <c r="AT502" s="34"/>
      <c r="AU502" s="34"/>
    </row>
    <row r="503" spans="1:47" x14ac:dyDescent="0.25">
      <c r="A503" s="24"/>
      <c r="B503" s="68" t="s">
        <v>1306</v>
      </c>
      <c r="C503" s="69"/>
      <c r="D503" s="69"/>
      <c r="E503" s="69"/>
      <c r="F503" s="69"/>
      <c r="G503" s="69"/>
      <c r="H503" s="69"/>
      <c r="I503" s="69"/>
      <c r="J503" s="70"/>
      <c r="K503" s="49">
        <v>30083333.329999998</v>
      </c>
      <c r="L503" s="28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30"/>
      <c r="Z503" s="29"/>
      <c r="AA503" s="29"/>
      <c r="AB503" s="30"/>
      <c r="AC503" s="30"/>
      <c r="AD503" s="44"/>
      <c r="AE503" s="29"/>
      <c r="AF503" s="29"/>
      <c r="AG503" s="29"/>
      <c r="AH503" s="29"/>
      <c r="AI503" s="29"/>
      <c r="AJ503" s="29"/>
      <c r="AK503" s="29"/>
      <c r="AL503" s="29"/>
      <c r="AM503" s="29"/>
      <c r="AN503" s="49">
        <v>30083333.329999998</v>
      </c>
      <c r="AO503" s="45"/>
      <c r="AP503" s="45"/>
      <c r="AQ503" s="45"/>
      <c r="AR503" s="34"/>
      <c r="AS503" s="34"/>
      <c r="AT503" s="34"/>
      <c r="AU503" s="34"/>
    </row>
    <row r="504" spans="1:47" x14ac:dyDescent="0.25">
      <c r="A504" s="36"/>
      <c r="B504" s="68" t="s">
        <v>1303</v>
      </c>
      <c r="C504" s="69"/>
      <c r="D504" s="69"/>
      <c r="E504" s="69"/>
      <c r="F504" s="69"/>
      <c r="G504" s="69"/>
      <c r="H504" s="69"/>
      <c r="I504" s="69"/>
      <c r="J504" s="70"/>
      <c r="K504" s="37">
        <f>K23+K124+K140+K155+K180+K184+K211+K217+K252+K258+K262+K274+K285+K295+K300+K307+K316+K332+K339+K349+K355+K360+K376+K382+K385+K390+K396+K408+K415+K423+K448+K472+K490+K493+K496+K499+K502</f>
        <v>601666666.671</v>
      </c>
      <c r="L504" s="31"/>
      <c r="M504" s="31">
        <f t="shared" ref="M504:AM504" si="2">SUM(M13:M503)</f>
        <v>0</v>
      </c>
      <c r="N504" s="31">
        <f t="shared" si="2"/>
        <v>0</v>
      </c>
      <c r="O504" s="31">
        <f t="shared" si="2"/>
        <v>0</v>
      </c>
      <c r="P504" s="31">
        <f t="shared" si="2"/>
        <v>0</v>
      </c>
      <c r="Q504" s="31">
        <f t="shared" si="2"/>
        <v>0</v>
      </c>
      <c r="R504" s="31">
        <f t="shared" si="2"/>
        <v>0</v>
      </c>
      <c r="S504" s="31">
        <f t="shared" si="2"/>
        <v>0</v>
      </c>
      <c r="T504" s="31">
        <f t="shared" si="2"/>
        <v>0</v>
      </c>
      <c r="U504" s="31">
        <f t="shared" si="2"/>
        <v>0</v>
      </c>
      <c r="V504" s="31">
        <f t="shared" si="2"/>
        <v>0</v>
      </c>
      <c r="W504" s="31">
        <f t="shared" si="2"/>
        <v>0</v>
      </c>
      <c r="X504" s="31">
        <f t="shared" si="2"/>
        <v>0</v>
      </c>
      <c r="Y504" s="31">
        <f t="shared" si="2"/>
        <v>0</v>
      </c>
      <c r="Z504" s="31">
        <f t="shared" si="2"/>
        <v>0</v>
      </c>
      <c r="AA504" s="31">
        <f t="shared" si="2"/>
        <v>0</v>
      </c>
      <c r="AB504" s="31">
        <f t="shared" si="2"/>
        <v>0</v>
      </c>
      <c r="AC504" s="31">
        <f t="shared" si="2"/>
        <v>0</v>
      </c>
      <c r="AD504" s="31">
        <f t="shared" si="2"/>
        <v>0</v>
      </c>
      <c r="AE504" s="31">
        <f t="shared" si="2"/>
        <v>0</v>
      </c>
      <c r="AF504" s="31">
        <f t="shared" si="2"/>
        <v>0</v>
      </c>
      <c r="AG504" s="31">
        <f t="shared" si="2"/>
        <v>0</v>
      </c>
      <c r="AH504" s="31">
        <f t="shared" si="2"/>
        <v>0</v>
      </c>
      <c r="AI504" s="31">
        <f t="shared" si="2"/>
        <v>0</v>
      </c>
      <c r="AJ504" s="31">
        <f t="shared" si="2"/>
        <v>0</v>
      </c>
      <c r="AK504" s="31">
        <f t="shared" si="2"/>
        <v>0</v>
      </c>
      <c r="AL504" s="31">
        <f t="shared" si="2"/>
        <v>0</v>
      </c>
      <c r="AM504" s="31">
        <f t="shared" si="2"/>
        <v>0</v>
      </c>
      <c r="AN504" s="37">
        <f>AN23+AN124+AN140+AN155+AN180+AN184+AN211+AN217+AN252+AN258+AN262+AN274+AN285+AN295+AN300+AN307+AN316+AN332+AN339+AN349+AN355+AN360+AN376+AN382+AN385+AN390+AN396+AN408+AN415+AN423+AN448+AN472+AN490+AN493+AN496+AN499+AN502</f>
        <v>65675702.508262329</v>
      </c>
      <c r="AO504" s="37">
        <f>AO23+AO124+AO140+AO155+AO180+AO184+AO211+AO217+AO252+AO258+AO262+AO274+AO285+AO295+AO300+AO307+AO316+AO332+AO339+AO349+AO355+AO360+AO376+AO382+AO385+AO390+AO396+AO408+AO415+AO423+AO448+AO472+AO490+AO493+AO496+AO499+AO502</f>
        <v>205152047.49195772</v>
      </c>
      <c r="AP504" s="37">
        <f>AP23+AP124+AP140+AP155+AP180+AP184+AP211+AP217+AP252+AP258+AP262+AP274+AP285+AP295+AP300+AP307+AP316+AP332+AP339+AP349+AP355+AP360+AP376+AP382+AP385+AP390+AP396+AP408+AP415+AP423+AP448+AP472+AP490+AP493+AP496+AP499+AP502</f>
        <v>304255267.54886651</v>
      </c>
      <c r="AQ504" s="37">
        <f>AQ23+AQ124+AQ140+AQ155+AQ180+AQ184+AQ211+AQ217+AQ252+AQ258+AQ262+AQ274+AQ285+AQ295+AQ300+AQ307+AQ316+AQ332+AQ339+AQ349+AQ355+AQ360+AQ376+AQ382+AQ385+AQ390+AQ396+AQ408+AQ415+AQ423+AQ448+AQ472+AQ490+AQ493+AQ496+AQ499+AQ502</f>
        <v>26583649.120779999</v>
      </c>
      <c r="AR504" s="34">
        <f>SUM(AN504:AQ504)</f>
        <v>601666666.66986656</v>
      </c>
    </row>
    <row r="505" spans="1:47" x14ac:dyDescent="0.25">
      <c r="A505" s="36"/>
      <c r="B505" s="68" t="s">
        <v>1305</v>
      </c>
      <c r="C505" s="69"/>
      <c r="D505" s="69"/>
      <c r="E505" s="69"/>
      <c r="F505" s="69"/>
      <c r="G505" s="69"/>
      <c r="H505" s="69"/>
      <c r="I505" s="69"/>
      <c r="J505" s="70"/>
      <c r="K505" s="37"/>
      <c r="L505" s="31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  <c r="AJ505" s="50"/>
      <c r="AK505" s="50"/>
      <c r="AL505" s="50"/>
      <c r="AM505" s="50"/>
      <c r="AN505" s="37">
        <f>ROUND(AN504-5%*AN504,2)</f>
        <v>62391917.380000003</v>
      </c>
      <c r="AO505" s="37">
        <f>ROUND(AO504-5%*AO504,2)</f>
        <v>194894445.12</v>
      </c>
      <c r="AP505" s="37">
        <f>ROUND(AP504-5%*AP504,2)</f>
        <v>289042504.17000002</v>
      </c>
      <c r="AQ505" s="37">
        <f>ROUND(AQ504-5%*AQ504,2)+0.01</f>
        <v>25254466.670000002</v>
      </c>
      <c r="AR505" s="34">
        <f>SUM(AN505:AQ505)</f>
        <v>571583333.34000003</v>
      </c>
    </row>
    <row r="506" spans="1:47" x14ac:dyDescent="0.25">
      <c r="A506" s="36"/>
      <c r="B506" s="68" t="s">
        <v>1304</v>
      </c>
      <c r="C506" s="69"/>
      <c r="D506" s="69"/>
      <c r="E506" s="69"/>
      <c r="F506" s="69"/>
      <c r="G506" s="69"/>
      <c r="H506" s="69"/>
      <c r="I506" s="69"/>
      <c r="J506" s="70"/>
      <c r="K506" s="37">
        <f>K504</f>
        <v>601666666.671</v>
      </c>
      <c r="L506" s="31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  <c r="AJ506" s="50"/>
      <c r="AK506" s="50"/>
      <c r="AL506" s="50"/>
      <c r="AM506" s="50"/>
      <c r="AN506" s="37">
        <f>ROUND(AN505+AN503,2)</f>
        <v>92475250.709999993</v>
      </c>
      <c r="AO506" s="37">
        <f>ROUND(AO505+AO503,2)</f>
        <v>194894445.12</v>
      </c>
      <c r="AP506" s="37">
        <f>ROUND(AP505+AP503,2)</f>
        <v>289042504.17000002</v>
      </c>
      <c r="AQ506" s="37">
        <f>ROUND(AQ505+AQ503,2)</f>
        <v>25254466.670000002</v>
      </c>
      <c r="AR506" s="34">
        <f>SUM(AN506:AQ506)</f>
        <v>601666666.66999996</v>
      </c>
    </row>
    <row r="507" spans="1:47" x14ac:dyDescent="0.25">
      <c r="A507" s="36"/>
      <c r="B507" s="68" t="s">
        <v>1259</v>
      </c>
      <c r="C507" s="69"/>
      <c r="D507" s="69"/>
      <c r="E507" s="69"/>
      <c r="F507" s="69"/>
      <c r="G507" s="69"/>
      <c r="H507" s="69"/>
      <c r="I507" s="69"/>
      <c r="J507" s="70"/>
      <c r="K507" s="37">
        <f>ROUND(K504*0.2,2)</f>
        <v>120333333.33</v>
      </c>
      <c r="L507" s="31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30" t="s">
        <v>1252</v>
      </c>
      <c r="AF507" s="30" t="s">
        <v>3</v>
      </c>
      <c r="AG507" s="30" t="s">
        <v>3</v>
      </c>
      <c r="AH507" s="30" t="s">
        <v>3</v>
      </c>
      <c r="AI507" s="30" t="s">
        <v>3</v>
      </c>
      <c r="AJ507" s="30" t="s">
        <v>3</v>
      </c>
      <c r="AK507" s="30" t="s">
        <v>3</v>
      </c>
      <c r="AL507" s="30" t="s">
        <v>3</v>
      </c>
      <c r="AM507" s="30" t="s">
        <v>3</v>
      </c>
      <c r="AN507" s="37">
        <f>ROUND(AN506*0.2,2)</f>
        <v>18495050.140000001</v>
      </c>
      <c r="AO507" s="37">
        <f>ROUND(AO506*0.2,2)+0.01</f>
        <v>38978889.030000001</v>
      </c>
      <c r="AP507" s="37">
        <f>ROUND(AP506*0.2,2)</f>
        <v>57808500.829999998</v>
      </c>
      <c r="AQ507" s="37">
        <f>ROUND(AQ506*0.2,2)</f>
        <v>5050893.33</v>
      </c>
      <c r="AR507" s="34">
        <f>SUM(AN507:AQ507)</f>
        <v>120333333.33</v>
      </c>
    </row>
    <row r="508" spans="1:47" x14ac:dyDescent="0.25">
      <c r="A508" s="36"/>
      <c r="B508" s="68" t="s">
        <v>1260</v>
      </c>
      <c r="C508" s="69"/>
      <c r="D508" s="69"/>
      <c r="E508" s="69"/>
      <c r="F508" s="69"/>
      <c r="G508" s="69"/>
      <c r="H508" s="69"/>
      <c r="I508" s="69"/>
      <c r="J508" s="70"/>
      <c r="K508" s="37">
        <f>K504+K507</f>
        <v>722000000.00100005</v>
      </c>
      <c r="L508" s="31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30"/>
      <c r="AF508" s="30"/>
      <c r="AG508" s="30"/>
      <c r="AH508" s="30"/>
      <c r="AI508" s="30"/>
      <c r="AJ508" s="30"/>
      <c r="AK508" s="30"/>
      <c r="AL508" s="30"/>
      <c r="AM508" s="30"/>
      <c r="AN508" s="37">
        <f>AN506+AN507</f>
        <v>110970300.84999999</v>
      </c>
      <c r="AO508" s="37">
        <f>AO505+AO507</f>
        <v>233873334.15000001</v>
      </c>
      <c r="AP508" s="37">
        <f>AP505+AP507</f>
        <v>346851005</v>
      </c>
      <c r="AQ508" s="37">
        <f>AQ505+AQ507</f>
        <v>30305360</v>
      </c>
      <c r="AR508" s="34">
        <f>SUM(AN508:AQ508)</f>
        <v>722000000</v>
      </c>
    </row>
    <row r="509" spans="1:47" x14ac:dyDescent="0.25">
      <c r="A509" s="51"/>
      <c r="B509" s="108" t="s">
        <v>1324</v>
      </c>
      <c r="C509" s="108"/>
      <c r="D509" s="108"/>
      <c r="E509" s="108"/>
      <c r="F509" s="108"/>
      <c r="G509" s="108"/>
      <c r="H509" s="108"/>
      <c r="I509" s="108"/>
      <c r="J509" s="108"/>
      <c r="K509" s="52"/>
      <c r="L509" s="53"/>
      <c r="AN509" s="54">
        <v>18495050.140000001</v>
      </c>
      <c r="AO509" s="55">
        <v>15785629.060000001</v>
      </c>
      <c r="AP509" s="55">
        <v>78679581.489999995</v>
      </c>
      <c r="AQ509" s="55">
        <v>15720472.9</v>
      </c>
    </row>
    <row r="510" spans="1:47" x14ac:dyDescent="0.25">
      <c r="B510" s="5"/>
      <c r="C510" s="5"/>
      <c r="D510" s="5"/>
      <c r="K510" s="34"/>
      <c r="AN510" s="34"/>
      <c r="AO510" s="34"/>
      <c r="AP510" s="34"/>
      <c r="AR510" s="34"/>
    </row>
    <row r="511" spans="1:47" x14ac:dyDescent="0.25">
      <c r="A511" s="1"/>
      <c r="B511" s="5"/>
      <c r="C511" s="56" t="s">
        <v>1253</v>
      </c>
      <c r="D511" s="57"/>
      <c r="E511" s="58"/>
      <c r="F511" s="58"/>
      <c r="G511" s="58"/>
      <c r="H511" s="58"/>
      <c r="I511" s="58"/>
      <c r="J511" s="58"/>
      <c r="K511" s="56"/>
      <c r="AN511" s="59"/>
      <c r="AO511" s="59"/>
      <c r="AP511" s="59"/>
      <c r="AQ511" s="59"/>
    </row>
    <row r="512" spans="1:47" x14ac:dyDescent="0.25">
      <c r="B512" s="5"/>
      <c r="C512" s="5"/>
      <c r="D512" s="107" t="s">
        <v>1254</v>
      </c>
      <c r="E512" s="107"/>
      <c r="F512" s="107"/>
      <c r="G512" s="107"/>
      <c r="H512" s="107"/>
      <c r="I512" s="107"/>
      <c r="J512" s="107"/>
      <c r="K512" s="107"/>
      <c r="L512" s="60"/>
      <c r="AN512" s="59"/>
      <c r="AO512" s="59"/>
      <c r="AP512" s="59"/>
      <c r="AQ512" s="59"/>
      <c r="AR512" s="4"/>
    </row>
    <row r="513" spans="1:44" x14ac:dyDescent="0.25">
      <c r="B513" s="5"/>
      <c r="C513" s="5"/>
      <c r="D513" s="5"/>
      <c r="E513" s="7"/>
      <c r="F513" s="7"/>
      <c r="G513" s="7"/>
      <c r="H513" s="7"/>
      <c r="I513" s="7"/>
      <c r="J513" s="7"/>
      <c r="K513" s="7"/>
      <c r="AN513" s="59"/>
      <c r="AO513" s="59"/>
      <c r="AP513" s="59"/>
      <c r="AQ513" s="59"/>
    </row>
    <row r="514" spans="1:44" x14ac:dyDescent="0.25">
      <c r="A514" s="1"/>
      <c r="B514" s="5"/>
      <c r="C514" s="56" t="s">
        <v>1255</v>
      </c>
      <c r="D514" s="57"/>
      <c r="G514" s="61"/>
      <c r="H514" s="61"/>
      <c r="I514" s="61"/>
      <c r="K514" s="56"/>
      <c r="AN514" s="59"/>
      <c r="AO514" s="59"/>
      <c r="AP514" s="59"/>
      <c r="AQ514" s="59"/>
      <c r="AR514" s="34"/>
    </row>
    <row r="515" spans="1:44" x14ac:dyDescent="0.25">
      <c r="B515" s="5"/>
      <c r="C515" s="5"/>
      <c r="D515" s="107" t="s">
        <v>1254</v>
      </c>
      <c r="E515" s="107"/>
      <c r="F515" s="107"/>
      <c r="G515" s="107"/>
      <c r="H515" s="107"/>
      <c r="I515" s="107"/>
      <c r="J515" s="107"/>
      <c r="K515" s="107"/>
      <c r="AN515" s="59"/>
      <c r="AO515" s="59"/>
      <c r="AP515" s="59"/>
      <c r="AQ515" s="59"/>
    </row>
    <row r="516" spans="1:44" x14ac:dyDescent="0.25">
      <c r="B516" s="5"/>
      <c r="C516" s="5"/>
      <c r="D516" s="5"/>
      <c r="AN516" s="59"/>
      <c r="AO516" s="59"/>
      <c r="AP516" s="59"/>
      <c r="AQ516" s="59"/>
    </row>
    <row r="517" spans="1:44" x14ac:dyDescent="0.25">
      <c r="B517" s="5"/>
      <c r="C517" s="5"/>
      <c r="D517" s="5"/>
      <c r="AO517" s="34"/>
      <c r="AP517" s="34"/>
    </row>
    <row r="518" spans="1:44" x14ac:dyDescent="0.25">
      <c r="B518" s="5"/>
      <c r="C518" s="5"/>
      <c r="D518" s="5"/>
    </row>
  </sheetData>
  <mergeCells count="969">
    <mergeCell ref="B504:J504"/>
    <mergeCell ref="B507:J507"/>
    <mergeCell ref="B508:J508"/>
    <mergeCell ref="D512:K512"/>
    <mergeCell ref="D515:K515"/>
    <mergeCell ref="B501:D501"/>
    <mergeCell ref="E501:G501"/>
    <mergeCell ref="E494:G494"/>
    <mergeCell ref="B494:D494"/>
    <mergeCell ref="B498:D498"/>
    <mergeCell ref="E498:G498"/>
    <mergeCell ref="B499:J499"/>
    <mergeCell ref="B495:D495"/>
    <mergeCell ref="E495:G495"/>
    <mergeCell ref="B496:J496"/>
    <mergeCell ref="E497:G497"/>
    <mergeCell ref="B497:D497"/>
    <mergeCell ref="B503:J503"/>
    <mergeCell ref="B505:J505"/>
    <mergeCell ref="B506:J506"/>
    <mergeCell ref="B502:J502"/>
    <mergeCell ref="B509:J509"/>
    <mergeCell ref="B492:D492"/>
    <mergeCell ref="E492:G492"/>
    <mergeCell ref="B493:J493"/>
    <mergeCell ref="B488:D488"/>
    <mergeCell ref="E488:G488"/>
    <mergeCell ref="B489:D489"/>
    <mergeCell ref="E489:G489"/>
    <mergeCell ref="B490:J490"/>
    <mergeCell ref="E491:G491"/>
    <mergeCell ref="B491:D491"/>
    <mergeCell ref="B485:D485"/>
    <mergeCell ref="E485:G485"/>
    <mergeCell ref="B486:D486"/>
    <mergeCell ref="E486:G486"/>
    <mergeCell ref="B487:D487"/>
    <mergeCell ref="E487:G487"/>
    <mergeCell ref="B482:D482"/>
    <mergeCell ref="E482:G482"/>
    <mergeCell ref="B483:D483"/>
    <mergeCell ref="E483:G483"/>
    <mergeCell ref="B484:D484"/>
    <mergeCell ref="E484:G484"/>
    <mergeCell ref="B479:D479"/>
    <mergeCell ref="E479:G479"/>
    <mergeCell ref="B480:D480"/>
    <mergeCell ref="E480:G480"/>
    <mergeCell ref="B481:D481"/>
    <mergeCell ref="E481:G481"/>
    <mergeCell ref="B476:D476"/>
    <mergeCell ref="E476:G476"/>
    <mergeCell ref="B477:D477"/>
    <mergeCell ref="E477:G477"/>
    <mergeCell ref="B478:D478"/>
    <mergeCell ref="E478:G478"/>
    <mergeCell ref="B474:D474"/>
    <mergeCell ref="E474:G474"/>
    <mergeCell ref="B475:D475"/>
    <mergeCell ref="E475:G475"/>
    <mergeCell ref="B471:D471"/>
    <mergeCell ref="E471:G471"/>
    <mergeCell ref="B472:J472"/>
    <mergeCell ref="E473:G473"/>
    <mergeCell ref="B473:D473"/>
    <mergeCell ref="B468:D468"/>
    <mergeCell ref="E468:G468"/>
    <mergeCell ref="B469:D469"/>
    <mergeCell ref="E469:G469"/>
    <mergeCell ref="B470:D470"/>
    <mergeCell ref="E470:G470"/>
    <mergeCell ref="B465:D465"/>
    <mergeCell ref="E465:G465"/>
    <mergeCell ref="B466:D466"/>
    <mergeCell ref="E466:G466"/>
    <mergeCell ref="B467:D467"/>
    <mergeCell ref="E467:G467"/>
    <mergeCell ref="B462:D462"/>
    <mergeCell ref="E462:G462"/>
    <mergeCell ref="B463:D463"/>
    <mergeCell ref="E463:G463"/>
    <mergeCell ref="B464:D464"/>
    <mergeCell ref="E464:G464"/>
    <mergeCell ref="B459:D459"/>
    <mergeCell ref="E459:G459"/>
    <mergeCell ref="B460:D460"/>
    <mergeCell ref="E460:G460"/>
    <mergeCell ref="B461:D461"/>
    <mergeCell ref="E461:G461"/>
    <mergeCell ref="B456:D456"/>
    <mergeCell ref="E456:G456"/>
    <mergeCell ref="B457:D457"/>
    <mergeCell ref="E457:G457"/>
    <mergeCell ref="B458:D458"/>
    <mergeCell ref="E458:G458"/>
    <mergeCell ref="B453:D453"/>
    <mergeCell ref="E453:G453"/>
    <mergeCell ref="B454:D454"/>
    <mergeCell ref="E454:G454"/>
    <mergeCell ref="B455:D455"/>
    <mergeCell ref="E455:G455"/>
    <mergeCell ref="B450:D450"/>
    <mergeCell ref="E450:G450"/>
    <mergeCell ref="B451:D451"/>
    <mergeCell ref="E451:G451"/>
    <mergeCell ref="B452:D452"/>
    <mergeCell ref="E452:G452"/>
    <mergeCell ref="B447:D447"/>
    <mergeCell ref="E447:G447"/>
    <mergeCell ref="B448:J448"/>
    <mergeCell ref="E449:G449"/>
    <mergeCell ref="B449:D449"/>
    <mergeCell ref="B444:D444"/>
    <mergeCell ref="E444:G444"/>
    <mergeCell ref="B445:D445"/>
    <mergeCell ref="E445:G445"/>
    <mergeCell ref="B446:D446"/>
    <mergeCell ref="E446:G446"/>
    <mergeCell ref="B441:D441"/>
    <mergeCell ref="E441:G441"/>
    <mergeCell ref="B442:D442"/>
    <mergeCell ref="E442:G442"/>
    <mergeCell ref="B443:D443"/>
    <mergeCell ref="E443:G443"/>
    <mergeCell ref="B438:D438"/>
    <mergeCell ref="E438:G438"/>
    <mergeCell ref="B439:D439"/>
    <mergeCell ref="E439:G439"/>
    <mergeCell ref="B440:D440"/>
    <mergeCell ref="E440:G440"/>
    <mergeCell ref="B435:D435"/>
    <mergeCell ref="E435:G435"/>
    <mergeCell ref="B436:D436"/>
    <mergeCell ref="E436:G436"/>
    <mergeCell ref="B437:D437"/>
    <mergeCell ref="E437:G437"/>
    <mergeCell ref="B432:D432"/>
    <mergeCell ref="E432:G432"/>
    <mergeCell ref="B433:D433"/>
    <mergeCell ref="E433:G433"/>
    <mergeCell ref="B434:D434"/>
    <mergeCell ref="E434:G434"/>
    <mergeCell ref="B429:D429"/>
    <mergeCell ref="E429:G429"/>
    <mergeCell ref="B430:D430"/>
    <mergeCell ref="E430:G430"/>
    <mergeCell ref="B431:D431"/>
    <mergeCell ref="E431:G431"/>
    <mergeCell ref="B426:D426"/>
    <mergeCell ref="E426:G426"/>
    <mergeCell ref="B427:D427"/>
    <mergeCell ref="E427:G427"/>
    <mergeCell ref="B428:D428"/>
    <mergeCell ref="E428:G428"/>
    <mergeCell ref="B423:J423"/>
    <mergeCell ref="B425:D425"/>
    <mergeCell ref="E425:G425"/>
    <mergeCell ref="B420:D420"/>
    <mergeCell ref="E420:G420"/>
    <mergeCell ref="B421:D421"/>
    <mergeCell ref="E421:G421"/>
    <mergeCell ref="B422:D422"/>
    <mergeCell ref="E422:G422"/>
    <mergeCell ref="B417:D417"/>
    <mergeCell ref="E417:G417"/>
    <mergeCell ref="B418:D418"/>
    <mergeCell ref="E418:G418"/>
    <mergeCell ref="B419:D419"/>
    <mergeCell ref="E419:G419"/>
    <mergeCell ref="B414:D414"/>
    <mergeCell ref="E414:G414"/>
    <mergeCell ref="B415:J415"/>
    <mergeCell ref="B411:D411"/>
    <mergeCell ref="E411:G411"/>
    <mergeCell ref="B412:D412"/>
    <mergeCell ref="E412:G412"/>
    <mergeCell ref="B413:D413"/>
    <mergeCell ref="E413:G413"/>
    <mergeCell ref="B408:J408"/>
    <mergeCell ref="B410:D410"/>
    <mergeCell ref="E410:G410"/>
    <mergeCell ref="B405:D405"/>
    <mergeCell ref="E405:G405"/>
    <mergeCell ref="B406:D406"/>
    <mergeCell ref="E406:G406"/>
    <mergeCell ref="B407:D407"/>
    <mergeCell ref="E407:G407"/>
    <mergeCell ref="E409:G409"/>
    <mergeCell ref="B409:D409"/>
    <mergeCell ref="B402:D402"/>
    <mergeCell ref="E402:G402"/>
    <mergeCell ref="B403:D403"/>
    <mergeCell ref="E403:G403"/>
    <mergeCell ref="B404:D404"/>
    <mergeCell ref="E404:G404"/>
    <mergeCell ref="B399:D399"/>
    <mergeCell ref="E399:G399"/>
    <mergeCell ref="B400:D400"/>
    <mergeCell ref="E400:G400"/>
    <mergeCell ref="B401:D401"/>
    <mergeCell ref="E401:G401"/>
    <mergeCell ref="B396:J396"/>
    <mergeCell ref="B398:D398"/>
    <mergeCell ref="E398:G398"/>
    <mergeCell ref="B393:D393"/>
    <mergeCell ref="E393:G393"/>
    <mergeCell ref="B394:D394"/>
    <mergeCell ref="E394:G394"/>
    <mergeCell ref="B395:D395"/>
    <mergeCell ref="E395:G395"/>
    <mergeCell ref="E397:G397"/>
    <mergeCell ref="B397:D397"/>
    <mergeCell ref="B384:D384"/>
    <mergeCell ref="E384:G384"/>
    <mergeCell ref="B385:J385"/>
    <mergeCell ref="B381:D381"/>
    <mergeCell ref="E381:G381"/>
    <mergeCell ref="B382:J382"/>
    <mergeCell ref="B390:J390"/>
    <mergeCell ref="B392:D392"/>
    <mergeCell ref="E392:G392"/>
    <mergeCell ref="B387:D387"/>
    <mergeCell ref="E387:G387"/>
    <mergeCell ref="B388:D388"/>
    <mergeCell ref="E388:G388"/>
    <mergeCell ref="B389:D389"/>
    <mergeCell ref="E389:G389"/>
    <mergeCell ref="B383:D383"/>
    <mergeCell ref="E391:G391"/>
    <mergeCell ref="B391:D391"/>
    <mergeCell ref="E386:G386"/>
    <mergeCell ref="B386:D386"/>
    <mergeCell ref="B378:D378"/>
    <mergeCell ref="E378:G378"/>
    <mergeCell ref="B379:D379"/>
    <mergeCell ref="E379:G379"/>
    <mergeCell ref="B380:D380"/>
    <mergeCell ref="E380:G380"/>
    <mergeCell ref="B375:D375"/>
    <mergeCell ref="E375:G375"/>
    <mergeCell ref="B376:J376"/>
    <mergeCell ref="B372:D372"/>
    <mergeCell ref="E372:G372"/>
    <mergeCell ref="B373:D373"/>
    <mergeCell ref="E373:G373"/>
    <mergeCell ref="B374:D374"/>
    <mergeCell ref="E374:G374"/>
    <mergeCell ref="B369:D369"/>
    <mergeCell ref="E369:G369"/>
    <mergeCell ref="B370:D370"/>
    <mergeCell ref="E370:G370"/>
    <mergeCell ref="B371:D371"/>
    <mergeCell ref="E371:G371"/>
    <mergeCell ref="B367:D367"/>
    <mergeCell ref="E367:G367"/>
    <mergeCell ref="B368:D368"/>
    <mergeCell ref="E368:G368"/>
    <mergeCell ref="B363:D363"/>
    <mergeCell ref="E363:G363"/>
    <mergeCell ref="B364:D364"/>
    <mergeCell ref="E364:G364"/>
    <mergeCell ref="B365:D365"/>
    <mergeCell ref="E365:G365"/>
    <mergeCell ref="E362:G362"/>
    <mergeCell ref="B357:D357"/>
    <mergeCell ref="E357:G357"/>
    <mergeCell ref="B358:D358"/>
    <mergeCell ref="E358:G358"/>
    <mergeCell ref="B359:D359"/>
    <mergeCell ref="E359:G359"/>
    <mergeCell ref="B366:D366"/>
    <mergeCell ref="E366:G366"/>
    <mergeCell ref="B348:D348"/>
    <mergeCell ref="E348:G348"/>
    <mergeCell ref="B349:J349"/>
    <mergeCell ref="B345:D345"/>
    <mergeCell ref="E345:G345"/>
    <mergeCell ref="B346:D346"/>
    <mergeCell ref="E346:G346"/>
    <mergeCell ref="B347:D347"/>
    <mergeCell ref="E347:G347"/>
    <mergeCell ref="B342:D342"/>
    <mergeCell ref="E342:G342"/>
    <mergeCell ref="B343:D343"/>
    <mergeCell ref="E343:G343"/>
    <mergeCell ref="B344:D344"/>
    <mergeCell ref="E344:G344"/>
    <mergeCell ref="B339:J339"/>
    <mergeCell ref="B341:D341"/>
    <mergeCell ref="E341:G341"/>
    <mergeCell ref="E340:G340"/>
    <mergeCell ref="B340:D340"/>
    <mergeCell ref="B336:D336"/>
    <mergeCell ref="E336:G336"/>
    <mergeCell ref="B337:D337"/>
    <mergeCell ref="E337:G337"/>
    <mergeCell ref="B338:D338"/>
    <mergeCell ref="E338:G338"/>
    <mergeCell ref="B334:D334"/>
    <mergeCell ref="E334:G334"/>
    <mergeCell ref="B335:D335"/>
    <mergeCell ref="E335:G335"/>
    <mergeCell ref="B330:D330"/>
    <mergeCell ref="E330:G330"/>
    <mergeCell ref="B331:D331"/>
    <mergeCell ref="E331:G331"/>
    <mergeCell ref="B332:J332"/>
    <mergeCell ref="B327:D327"/>
    <mergeCell ref="E327:G327"/>
    <mergeCell ref="B328:D328"/>
    <mergeCell ref="E328:G328"/>
    <mergeCell ref="B329:D329"/>
    <mergeCell ref="E329:G329"/>
    <mergeCell ref="B324:D324"/>
    <mergeCell ref="E324:G324"/>
    <mergeCell ref="B325:D325"/>
    <mergeCell ref="E325:G325"/>
    <mergeCell ref="B326:D326"/>
    <mergeCell ref="E326:G326"/>
    <mergeCell ref="B321:D321"/>
    <mergeCell ref="E321:G321"/>
    <mergeCell ref="B322:D322"/>
    <mergeCell ref="E322:G322"/>
    <mergeCell ref="B323:D323"/>
    <mergeCell ref="E323:G323"/>
    <mergeCell ref="B318:D318"/>
    <mergeCell ref="E318:G318"/>
    <mergeCell ref="B319:D319"/>
    <mergeCell ref="E319:G319"/>
    <mergeCell ref="B320:D320"/>
    <mergeCell ref="E320:G320"/>
    <mergeCell ref="B315:D315"/>
    <mergeCell ref="E315:G315"/>
    <mergeCell ref="B316:J316"/>
    <mergeCell ref="B304:D304"/>
    <mergeCell ref="E304:G304"/>
    <mergeCell ref="B305:D305"/>
    <mergeCell ref="E305:G305"/>
    <mergeCell ref="B312:D312"/>
    <mergeCell ref="E312:G312"/>
    <mergeCell ref="B313:D313"/>
    <mergeCell ref="E313:G313"/>
    <mergeCell ref="B314:D314"/>
    <mergeCell ref="E314:G314"/>
    <mergeCell ref="B309:D309"/>
    <mergeCell ref="E309:G309"/>
    <mergeCell ref="B310:D310"/>
    <mergeCell ref="E310:G310"/>
    <mergeCell ref="B311:D311"/>
    <mergeCell ref="E311:G311"/>
    <mergeCell ref="B294:D294"/>
    <mergeCell ref="E294:G294"/>
    <mergeCell ref="B295:J295"/>
    <mergeCell ref="B291:D291"/>
    <mergeCell ref="E291:G291"/>
    <mergeCell ref="B292:D292"/>
    <mergeCell ref="E292:G292"/>
    <mergeCell ref="B293:D293"/>
    <mergeCell ref="E293:G293"/>
    <mergeCell ref="B288:D288"/>
    <mergeCell ref="E288:G288"/>
    <mergeCell ref="B289:D289"/>
    <mergeCell ref="E289:G289"/>
    <mergeCell ref="B290:D290"/>
    <mergeCell ref="E290:G290"/>
    <mergeCell ref="B285:J285"/>
    <mergeCell ref="B287:D287"/>
    <mergeCell ref="E287:G287"/>
    <mergeCell ref="E286:G286"/>
    <mergeCell ref="B286:D286"/>
    <mergeCell ref="B282:D282"/>
    <mergeCell ref="E282:G282"/>
    <mergeCell ref="B283:D283"/>
    <mergeCell ref="E283:G283"/>
    <mergeCell ref="B284:D284"/>
    <mergeCell ref="E284:G284"/>
    <mergeCell ref="B279:D279"/>
    <mergeCell ref="E279:G279"/>
    <mergeCell ref="B280:D280"/>
    <mergeCell ref="E280:G280"/>
    <mergeCell ref="B281:D281"/>
    <mergeCell ref="E281:G281"/>
    <mergeCell ref="B276:D276"/>
    <mergeCell ref="E276:G276"/>
    <mergeCell ref="B277:D277"/>
    <mergeCell ref="E277:G277"/>
    <mergeCell ref="B278:D278"/>
    <mergeCell ref="E278:G278"/>
    <mergeCell ref="B273:D273"/>
    <mergeCell ref="E273:G273"/>
    <mergeCell ref="B274:J274"/>
    <mergeCell ref="B270:D270"/>
    <mergeCell ref="E270:G270"/>
    <mergeCell ref="B271:D271"/>
    <mergeCell ref="E271:G271"/>
    <mergeCell ref="B272:D272"/>
    <mergeCell ref="E272:G272"/>
    <mergeCell ref="B267:D267"/>
    <mergeCell ref="E267:G267"/>
    <mergeCell ref="B268:D268"/>
    <mergeCell ref="E268:G268"/>
    <mergeCell ref="B269:D269"/>
    <mergeCell ref="E269:G269"/>
    <mergeCell ref="B264:D264"/>
    <mergeCell ref="E264:G264"/>
    <mergeCell ref="B265:D265"/>
    <mergeCell ref="E265:G265"/>
    <mergeCell ref="B266:D266"/>
    <mergeCell ref="E266:G266"/>
    <mergeCell ref="B261:D261"/>
    <mergeCell ref="E261:G261"/>
    <mergeCell ref="B262:J262"/>
    <mergeCell ref="B258:J258"/>
    <mergeCell ref="B260:D260"/>
    <mergeCell ref="E260:G260"/>
    <mergeCell ref="B255:D255"/>
    <mergeCell ref="E255:G255"/>
    <mergeCell ref="B256:D256"/>
    <mergeCell ref="E256:G256"/>
    <mergeCell ref="B257:D257"/>
    <mergeCell ref="E257:G257"/>
    <mergeCell ref="E259:G259"/>
    <mergeCell ref="B252:J252"/>
    <mergeCell ref="B254:D254"/>
    <mergeCell ref="E254:G254"/>
    <mergeCell ref="B249:D249"/>
    <mergeCell ref="E249:G249"/>
    <mergeCell ref="B250:D250"/>
    <mergeCell ref="E250:G250"/>
    <mergeCell ref="B251:D251"/>
    <mergeCell ref="E251:G251"/>
    <mergeCell ref="B246:D246"/>
    <mergeCell ref="E246:G246"/>
    <mergeCell ref="B247:D247"/>
    <mergeCell ref="E247:G247"/>
    <mergeCell ref="B248:D248"/>
    <mergeCell ref="E248:G248"/>
    <mergeCell ref="B243:D243"/>
    <mergeCell ref="E243:G243"/>
    <mergeCell ref="B244:D244"/>
    <mergeCell ref="E244:G244"/>
    <mergeCell ref="B245:D245"/>
    <mergeCell ref="E245:G245"/>
    <mergeCell ref="B240:D240"/>
    <mergeCell ref="E240:G240"/>
    <mergeCell ref="B241:D241"/>
    <mergeCell ref="E241:G241"/>
    <mergeCell ref="B242:D242"/>
    <mergeCell ref="E242:G242"/>
    <mergeCell ref="B237:D237"/>
    <mergeCell ref="E237:G237"/>
    <mergeCell ref="B238:D238"/>
    <mergeCell ref="E238:G238"/>
    <mergeCell ref="B239:D239"/>
    <mergeCell ref="E239:G239"/>
    <mergeCell ref="B234:D234"/>
    <mergeCell ref="E234:G234"/>
    <mergeCell ref="B235:D235"/>
    <mergeCell ref="E235:G235"/>
    <mergeCell ref="B236:D236"/>
    <mergeCell ref="E236:G236"/>
    <mergeCell ref="B231:D231"/>
    <mergeCell ref="E231:G231"/>
    <mergeCell ref="B232:D232"/>
    <mergeCell ref="E232:G232"/>
    <mergeCell ref="B233:D233"/>
    <mergeCell ref="E233:G233"/>
    <mergeCell ref="E229:G229"/>
    <mergeCell ref="B230:D230"/>
    <mergeCell ref="E230:G230"/>
    <mergeCell ref="B225:D225"/>
    <mergeCell ref="E225:G225"/>
    <mergeCell ref="B226:D226"/>
    <mergeCell ref="E226:G226"/>
    <mergeCell ref="B227:D227"/>
    <mergeCell ref="E227:G227"/>
    <mergeCell ref="B216:D216"/>
    <mergeCell ref="E216:G216"/>
    <mergeCell ref="B217:J217"/>
    <mergeCell ref="B213:D213"/>
    <mergeCell ref="E213:G213"/>
    <mergeCell ref="B214:D214"/>
    <mergeCell ref="E214:G214"/>
    <mergeCell ref="B215:D215"/>
    <mergeCell ref="E215:G215"/>
    <mergeCell ref="B210:D210"/>
    <mergeCell ref="E210:G210"/>
    <mergeCell ref="B211:J211"/>
    <mergeCell ref="B207:D207"/>
    <mergeCell ref="E207:G207"/>
    <mergeCell ref="B208:D208"/>
    <mergeCell ref="E208:G208"/>
    <mergeCell ref="B209:D209"/>
    <mergeCell ref="E209:G209"/>
    <mergeCell ref="B204:D204"/>
    <mergeCell ref="E204:G204"/>
    <mergeCell ref="B205:D205"/>
    <mergeCell ref="E205:G205"/>
    <mergeCell ref="B206:D206"/>
    <mergeCell ref="E206:G206"/>
    <mergeCell ref="B201:D201"/>
    <mergeCell ref="E201:G201"/>
    <mergeCell ref="B202:D202"/>
    <mergeCell ref="E202:G202"/>
    <mergeCell ref="B203:D203"/>
    <mergeCell ref="E203:G203"/>
    <mergeCell ref="B198:D198"/>
    <mergeCell ref="E198:G198"/>
    <mergeCell ref="B199:D199"/>
    <mergeCell ref="E199:G199"/>
    <mergeCell ref="B200:D200"/>
    <mergeCell ref="E200:G200"/>
    <mergeCell ref="B195:D195"/>
    <mergeCell ref="E195:G195"/>
    <mergeCell ref="B196:D196"/>
    <mergeCell ref="E196:G196"/>
    <mergeCell ref="B197:D197"/>
    <mergeCell ref="E197:G197"/>
    <mergeCell ref="B192:D192"/>
    <mergeCell ref="E192:G192"/>
    <mergeCell ref="B193:D193"/>
    <mergeCell ref="E193:G193"/>
    <mergeCell ref="B194:D194"/>
    <mergeCell ref="E194:G194"/>
    <mergeCell ref="B189:D189"/>
    <mergeCell ref="E189:G189"/>
    <mergeCell ref="B190:D190"/>
    <mergeCell ref="E190:G190"/>
    <mergeCell ref="B191:D191"/>
    <mergeCell ref="E191:G191"/>
    <mergeCell ref="B186:D186"/>
    <mergeCell ref="E186:G186"/>
    <mergeCell ref="B187:D187"/>
    <mergeCell ref="E187:G187"/>
    <mergeCell ref="B188:D188"/>
    <mergeCell ref="E188:G188"/>
    <mergeCell ref="B183:D183"/>
    <mergeCell ref="E183:G183"/>
    <mergeCell ref="B184:J184"/>
    <mergeCell ref="B180:J180"/>
    <mergeCell ref="B182:D182"/>
    <mergeCell ref="E182:G182"/>
    <mergeCell ref="B177:D177"/>
    <mergeCell ref="E177:G177"/>
    <mergeCell ref="B178:D178"/>
    <mergeCell ref="E178:G178"/>
    <mergeCell ref="B179:D179"/>
    <mergeCell ref="E179:G179"/>
    <mergeCell ref="B174:D174"/>
    <mergeCell ref="E174:G174"/>
    <mergeCell ref="B175:D175"/>
    <mergeCell ref="E175:G175"/>
    <mergeCell ref="B176:D176"/>
    <mergeCell ref="E176:G176"/>
    <mergeCell ref="B171:D171"/>
    <mergeCell ref="E171:G171"/>
    <mergeCell ref="B172:D172"/>
    <mergeCell ref="E172:G172"/>
    <mergeCell ref="B173:D173"/>
    <mergeCell ref="E173:G173"/>
    <mergeCell ref="B168:D168"/>
    <mergeCell ref="E168:G168"/>
    <mergeCell ref="B169:D169"/>
    <mergeCell ref="E169:G169"/>
    <mergeCell ref="B170:D170"/>
    <mergeCell ref="E170:G170"/>
    <mergeCell ref="B165:D165"/>
    <mergeCell ref="E165:G165"/>
    <mergeCell ref="B166:D166"/>
    <mergeCell ref="E166:G166"/>
    <mergeCell ref="B167:D167"/>
    <mergeCell ref="E167:G167"/>
    <mergeCell ref="B163:D163"/>
    <mergeCell ref="E163:G163"/>
    <mergeCell ref="B164:D164"/>
    <mergeCell ref="E164:G164"/>
    <mergeCell ref="B159:D159"/>
    <mergeCell ref="E159:G159"/>
    <mergeCell ref="B160:D160"/>
    <mergeCell ref="E160:G160"/>
    <mergeCell ref="B161:D161"/>
    <mergeCell ref="E161:G161"/>
    <mergeCell ref="B158:D158"/>
    <mergeCell ref="E158:G158"/>
    <mergeCell ref="B153:D153"/>
    <mergeCell ref="E153:G153"/>
    <mergeCell ref="B154:D154"/>
    <mergeCell ref="E154:G154"/>
    <mergeCell ref="B155:J155"/>
    <mergeCell ref="B162:D162"/>
    <mergeCell ref="E162:G162"/>
    <mergeCell ref="B152:D152"/>
    <mergeCell ref="E152:G152"/>
    <mergeCell ref="B147:D147"/>
    <mergeCell ref="E147:G147"/>
    <mergeCell ref="B148:D148"/>
    <mergeCell ref="E148:G148"/>
    <mergeCell ref="B149:D149"/>
    <mergeCell ref="E149:G149"/>
    <mergeCell ref="B157:D157"/>
    <mergeCell ref="E157:G157"/>
    <mergeCell ref="B138:D138"/>
    <mergeCell ref="E138:G138"/>
    <mergeCell ref="B139:D139"/>
    <mergeCell ref="E139:G139"/>
    <mergeCell ref="B140:J140"/>
    <mergeCell ref="B135:D135"/>
    <mergeCell ref="E135:G135"/>
    <mergeCell ref="B136:D136"/>
    <mergeCell ref="E136:G136"/>
    <mergeCell ref="B137:D137"/>
    <mergeCell ref="E137:G137"/>
    <mergeCell ref="B132:D132"/>
    <mergeCell ref="E132:G132"/>
    <mergeCell ref="B133:D133"/>
    <mergeCell ref="E133:G133"/>
    <mergeCell ref="B134:D134"/>
    <mergeCell ref="E134:G134"/>
    <mergeCell ref="B129:D129"/>
    <mergeCell ref="E129:G129"/>
    <mergeCell ref="B130:D130"/>
    <mergeCell ref="E130:G130"/>
    <mergeCell ref="B131:D131"/>
    <mergeCell ref="E131:G131"/>
    <mergeCell ref="B126:D126"/>
    <mergeCell ref="E126:G126"/>
    <mergeCell ref="B127:D127"/>
    <mergeCell ref="E127:G127"/>
    <mergeCell ref="B128:D128"/>
    <mergeCell ref="E128:G128"/>
    <mergeCell ref="B123:D123"/>
    <mergeCell ref="E123:G123"/>
    <mergeCell ref="B124:J124"/>
    <mergeCell ref="B120:D120"/>
    <mergeCell ref="E120:G120"/>
    <mergeCell ref="B121:D121"/>
    <mergeCell ref="E121:G121"/>
    <mergeCell ref="B122:D122"/>
    <mergeCell ref="E122:G122"/>
    <mergeCell ref="B117:D117"/>
    <mergeCell ref="E117:G117"/>
    <mergeCell ref="B118:D118"/>
    <mergeCell ref="E118:G118"/>
    <mergeCell ref="B119:D119"/>
    <mergeCell ref="E119:G119"/>
    <mergeCell ref="B114:D114"/>
    <mergeCell ref="E114:G114"/>
    <mergeCell ref="B115:D115"/>
    <mergeCell ref="E115:G115"/>
    <mergeCell ref="B116:D116"/>
    <mergeCell ref="E116:G116"/>
    <mergeCell ref="B111:D111"/>
    <mergeCell ref="E111:G111"/>
    <mergeCell ref="B112:D112"/>
    <mergeCell ref="E112:G112"/>
    <mergeCell ref="B113:D113"/>
    <mergeCell ref="E113:G113"/>
    <mergeCell ref="B108:D108"/>
    <mergeCell ref="E108:G108"/>
    <mergeCell ref="B109:D109"/>
    <mergeCell ref="E109:G109"/>
    <mergeCell ref="B110:D110"/>
    <mergeCell ref="E110:G110"/>
    <mergeCell ref="B105:D105"/>
    <mergeCell ref="E105:G105"/>
    <mergeCell ref="B106:D106"/>
    <mergeCell ref="E106:G106"/>
    <mergeCell ref="B107:D107"/>
    <mergeCell ref="E107:G107"/>
    <mergeCell ref="B102:D102"/>
    <mergeCell ref="E102:G102"/>
    <mergeCell ref="B103:D103"/>
    <mergeCell ref="E103:G103"/>
    <mergeCell ref="B104:D104"/>
    <mergeCell ref="E104:G104"/>
    <mergeCell ref="B99:D99"/>
    <mergeCell ref="E99:G99"/>
    <mergeCell ref="B100:D100"/>
    <mergeCell ref="E100:G100"/>
    <mergeCell ref="B101:D101"/>
    <mergeCell ref="E101:G101"/>
    <mergeCell ref="B96:D96"/>
    <mergeCell ref="E96:G96"/>
    <mergeCell ref="B97:D97"/>
    <mergeCell ref="E97:G97"/>
    <mergeCell ref="B98:D98"/>
    <mergeCell ref="E98:G98"/>
    <mergeCell ref="B93:D93"/>
    <mergeCell ref="E93:G93"/>
    <mergeCell ref="B94:D94"/>
    <mergeCell ref="E94:G94"/>
    <mergeCell ref="B95:D95"/>
    <mergeCell ref="E95:G95"/>
    <mergeCell ref="B90:D90"/>
    <mergeCell ref="E90:G90"/>
    <mergeCell ref="B91:D91"/>
    <mergeCell ref="E91:G91"/>
    <mergeCell ref="B92:D92"/>
    <mergeCell ref="E92:G92"/>
    <mergeCell ref="B87:D87"/>
    <mergeCell ref="E87:G87"/>
    <mergeCell ref="B88:D88"/>
    <mergeCell ref="E88:G88"/>
    <mergeCell ref="B89:D89"/>
    <mergeCell ref="E89:G89"/>
    <mergeCell ref="B84:D84"/>
    <mergeCell ref="E84:G84"/>
    <mergeCell ref="B85:D85"/>
    <mergeCell ref="E85:G85"/>
    <mergeCell ref="B86:D86"/>
    <mergeCell ref="E86:G86"/>
    <mergeCell ref="B81:D81"/>
    <mergeCell ref="E81:G81"/>
    <mergeCell ref="B82:D82"/>
    <mergeCell ref="E82:G82"/>
    <mergeCell ref="B83:D83"/>
    <mergeCell ref="E83:G83"/>
    <mergeCell ref="B78:D78"/>
    <mergeCell ref="E78:G78"/>
    <mergeCell ref="B79:D79"/>
    <mergeCell ref="E79:G79"/>
    <mergeCell ref="B80:D80"/>
    <mergeCell ref="E80:G80"/>
    <mergeCell ref="B75:D75"/>
    <mergeCell ref="E75:G75"/>
    <mergeCell ref="B76:D76"/>
    <mergeCell ref="E76:G76"/>
    <mergeCell ref="B77:D77"/>
    <mergeCell ref="E77:G77"/>
    <mergeCell ref="B72:D72"/>
    <mergeCell ref="E72:G72"/>
    <mergeCell ref="B73:D73"/>
    <mergeCell ref="E73:G73"/>
    <mergeCell ref="B74:D74"/>
    <mergeCell ref="E74:G74"/>
    <mergeCell ref="B69:D69"/>
    <mergeCell ref="E69:G69"/>
    <mergeCell ref="B70:D70"/>
    <mergeCell ref="E70:G70"/>
    <mergeCell ref="B71:D71"/>
    <mergeCell ref="E71:G71"/>
    <mergeCell ref="B66:D66"/>
    <mergeCell ref="E66:G66"/>
    <mergeCell ref="B67:D67"/>
    <mergeCell ref="E67:G67"/>
    <mergeCell ref="B68:D68"/>
    <mergeCell ref="E68:G68"/>
    <mergeCell ref="B63:D63"/>
    <mergeCell ref="E63:G63"/>
    <mergeCell ref="B64:D64"/>
    <mergeCell ref="E64:G64"/>
    <mergeCell ref="B65:D65"/>
    <mergeCell ref="E65:G65"/>
    <mergeCell ref="B60:D60"/>
    <mergeCell ref="E60:G60"/>
    <mergeCell ref="B61:D61"/>
    <mergeCell ref="E61:G61"/>
    <mergeCell ref="B62:D62"/>
    <mergeCell ref="E62:G62"/>
    <mergeCell ref="B57:D57"/>
    <mergeCell ref="E57:G57"/>
    <mergeCell ref="B58:D58"/>
    <mergeCell ref="E58:G58"/>
    <mergeCell ref="B59:D59"/>
    <mergeCell ref="E59:G59"/>
    <mergeCell ref="B54:D54"/>
    <mergeCell ref="E54:G54"/>
    <mergeCell ref="B55:D55"/>
    <mergeCell ref="E55:G55"/>
    <mergeCell ref="B56:D56"/>
    <mergeCell ref="E56:G56"/>
    <mergeCell ref="B51:D51"/>
    <mergeCell ref="E51:G51"/>
    <mergeCell ref="B52:D52"/>
    <mergeCell ref="E52:G52"/>
    <mergeCell ref="B53:D53"/>
    <mergeCell ref="E53:G53"/>
    <mergeCell ref="B48:D48"/>
    <mergeCell ref="E48:G48"/>
    <mergeCell ref="B49:D49"/>
    <mergeCell ref="E49:G49"/>
    <mergeCell ref="B50:D50"/>
    <mergeCell ref="E50:G50"/>
    <mergeCell ref="B45:D45"/>
    <mergeCell ref="E45:G45"/>
    <mergeCell ref="B46:D46"/>
    <mergeCell ref="E46:G46"/>
    <mergeCell ref="B47:D47"/>
    <mergeCell ref="E47:G47"/>
    <mergeCell ref="B42:D42"/>
    <mergeCell ref="E42:G42"/>
    <mergeCell ref="B43:D43"/>
    <mergeCell ref="E43:G43"/>
    <mergeCell ref="B44:D44"/>
    <mergeCell ref="E44:G44"/>
    <mergeCell ref="B39:D39"/>
    <mergeCell ref="E39:G39"/>
    <mergeCell ref="B40:D40"/>
    <mergeCell ref="E40:G40"/>
    <mergeCell ref="B41:D41"/>
    <mergeCell ref="E41:G41"/>
    <mergeCell ref="B36:D36"/>
    <mergeCell ref="E36:G36"/>
    <mergeCell ref="B37:D37"/>
    <mergeCell ref="E37:G37"/>
    <mergeCell ref="B38:D38"/>
    <mergeCell ref="E38:G38"/>
    <mergeCell ref="B33:D33"/>
    <mergeCell ref="E33:G33"/>
    <mergeCell ref="B34:D34"/>
    <mergeCell ref="E34:G34"/>
    <mergeCell ref="B35:D35"/>
    <mergeCell ref="E35:G35"/>
    <mergeCell ref="B30:D30"/>
    <mergeCell ref="E30:G30"/>
    <mergeCell ref="B31:D31"/>
    <mergeCell ref="E31:G31"/>
    <mergeCell ref="B32:D32"/>
    <mergeCell ref="E32:G32"/>
    <mergeCell ref="B26:D26"/>
    <mergeCell ref="E26:G26"/>
    <mergeCell ref="B27:D27"/>
    <mergeCell ref="E27:G27"/>
    <mergeCell ref="B29:D29"/>
    <mergeCell ref="E29:G29"/>
    <mergeCell ref="B28:D28"/>
    <mergeCell ref="E28:G28"/>
    <mergeCell ref="B16:D16"/>
    <mergeCell ref="E16:G16"/>
    <mergeCell ref="B23:J23"/>
    <mergeCell ref="B25:D25"/>
    <mergeCell ref="E25:G25"/>
    <mergeCell ref="B20:D20"/>
    <mergeCell ref="E20:G20"/>
    <mergeCell ref="B21:D21"/>
    <mergeCell ref="E21:G21"/>
    <mergeCell ref="B22:D22"/>
    <mergeCell ref="E22:G22"/>
    <mergeCell ref="A4:L4"/>
    <mergeCell ref="A6:L6"/>
    <mergeCell ref="A7:L7"/>
    <mergeCell ref="A9:A10"/>
    <mergeCell ref="B9:D10"/>
    <mergeCell ref="E9:G10"/>
    <mergeCell ref="H9:H10"/>
    <mergeCell ref="I9:I10"/>
    <mergeCell ref="J9:J10"/>
    <mergeCell ref="K9:K10"/>
    <mergeCell ref="L9:L10"/>
    <mergeCell ref="AN9:AN10"/>
    <mergeCell ref="AO9:AO10"/>
    <mergeCell ref="AP9:AP10"/>
    <mergeCell ref="AQ9:AQ10"/>
    <mergeCell ref="E12:G12"/>
    <mergeCell ref="B12:D12"/>
    <mergeCell ref="E24:G24"/>
    <mergeCell ref="B24:D24"/>
    <mergeCell ref="E125:G125"/>
    <mergeCell ref="B125:D125"/>
    <mergeCell ref="B11:D11"/>
    <mergeCell ref="E11:G11"/>
    <mergeCell ref="B13:D13"/>
    <mergeCell ref="E13:G13"/>
    <mergeCell ref="B17:D17"/>
    <mergeCell ref="E17:G17"/>
    <mergeCell ref="B18:D18"/>
    <mergeCell ref="E18:G18"/>
    <mergeCell ref="B19:D19"/>
    <mergeCell ref="E19:G19"/>
    <mergeCell ref="B14:D14"/>
    <mergeCell ref="E14:G14"/>
    <mergeCell ref="B15:D15"/>
    <mergeCell ref="E15:G15"/>
    <mergeCell ref="E141:G141"/>
    <mergeCell ref="B141:D141"/>
    <mergeCell ref="E156:G156"/>
    <mergeCell ref="B156:D156"/>
    <mergeCell ref="E181:G181"/>
    <mergeCell ref="B181:D181"/>
    <mergeCell ref="E185:G185"/>
    <mergeCell ref="B185:D185"/>
    <mergeCell ref="E212:G212"/>
    <mergeCell ref="B212:D212"/>
    <mergeCell ref="B144:D144"/>
    <mergeCell ref="E144:G144"/>
    <mergeCell ref="B145:D145"/>
    <mergeCell ref="E145:G145"/>
    <mergeCell ref="B146:D146"/>
    <mergeCell ref="E146:G146"/>
    <mergeCell ref="B142:D142"/>
    <mergeCell ref="E142:G142"/>
    <mergeCell ref="B143:D143"/>
    <mergeCell ref="E143:G143"/>
    <mergeCell ref="B150:D150"/>
    <mergeCell ref="E150:G150"/>
    <mergeCell ref="B151:D151"/>
    <mergeCell ref="E151:G151"/>
    <mergeCell ref="E218:G218"/>
    <mergeCell ref="B218:D218"/>
    <mergeCell ref="E253:G253"/>
    <mergeCell ref="B253:D253"/>
    <mergeCell ref="B259:D259"/>
    <mergeCell ref="E263:G263"/>
    <mergeCell ref="B263:D263"/>
    <mergeCell ref="E275:G275"/>
    <mergeCell ref="B275:D275"/>
    <mergeCell ref="B222:D222"/>
    <mergeCell ref="E222:G222"/>
    <mergeCell ref="B223:D223"/>
    <mergeCell ref="E223:G223"/>
    <mergeCell ref="B224:D224"/>
    <mergeCell ref="E224:G224"/>
    <mergeCell ref="B219:D219"/>
    <mergeCell ref="E219:G219"/>
    <mergeCell ref="B220:D220"/>
    <mergeCell ref="E220:G220"/>
    <mergeCell ref="B221:D221"/>
    <mergeCell ref="E221:G221"/>
    <mergeCell ref="B228:D228"/>
    <mergeCell ref="E228:G228"/>
    <mergeCell ref="B229:D229"/>
    <mergeCell ref="E296:G296"/>
    <mergeCell ref="B296:D296"/>
    <mergeCell ref="E301:G301"/>
    <mergeCell ref="B301:D301"/>
    <mergeCell ref="E308:G308"/>
    <mergeCell ref="B308:D308"/>
    <mergeCell ref="E317:G317"/>
    <mergeCell ref="B317:D317"/>
    <mergeCell ref="E333:G333"/>
    <mergeCell ref="B333:D333"/>
    <mergeCell ref="B300:J300"/>
    <mergeCell ref="B302:D302"/>
    <mergeCell ref="E302:G302"/>
    <mergeCell ref="B297:D297"/>
    <mergeCell ref="E297:G297"/>
    <mergeCell ref="B298:D298"/>
    <mergeCell ref="E298:G298"/>
    <mergeCell ref="B299:D299"/>
    <mergeCell ref="E299:G299"/>
    <mergeCell ref="B306:D306"/>
    <mergeCell ref="E306:G306"/>
    <mergeCell ref="B307:J307"/>
    <mergeCell ref="B303:D303"/>
    <mergeCell ref="E303:G303"/>
    <mergeCell ref="E416:G416"/>
    <mergeCell ref="B416:D416"/>
    <mergeCell ref="E424:G424"/>
    <mergeCell ref="B424:D424"/>
    <mergeCell ref="E350:G350"/>
    <mergeCell ref="B350:D350"/>
    <mergeCell ref="E356:G356"/>
    <mergeCell ref="B356:D356"/>
    <mergeCell ref="E361:G361"/>
    <mergeCell ref="B361:D361"/>
    <mergeCell ref="E377:G377"/>
    <mergeCell ref="B377:D377"/>
    <mergeCell ref="E383:G383"/>
    <mergeCell ref="B354:D354"/>
    <mergeCell ref="E354:G354"/>
    <mergeCell ref="B355:J355"/>
    <mergeCell ref="B351:D351"/>
    <mergeCell ref="E351:G351"/>
    <mergeCell ref="B352:D352"/>
    <mergeCell ref="E352:G352"/>
    <mergeCell ref="B353:D353"/>
    <mergeCell ref="E353:G353"/>
    <mergeCell ref="B360:J360"/>
    <mergeCell ref="B362:D362"/>
  </mergeCells>
  <phoneticPr fontId="13" type="noConversion"/>
  <pageMargins left="0.78740155696868896" right="0.31496062874794001" top="0.31496062874794001" bottom="0.31496062874794001" header="0.19685038924217199" footer="0.19685038924217199"/>
  <pageSetup paperSize="9" scale="44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Строительство 2025 в работу от </vt:lpstr>
      <vt:lpstr>'Строительство 2025 в работу от '!Заголовки_для_печати</vt:lpstr>
      <vt:lpstr>'Строительство 2025 в работу от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Admin</cp:lastModifiedBy>
  <cp:lastPrinted>2025-10-31T19:21:43Z</cp:lastPrinted>
  <dcterms:created xsi:type="dcterms:W3CDTF">2020-09-30T08:50:27Z</dcterms:created>
  <dcterms:modified xsi:type="dcterms:W3CDTF">2026-06-22T11:36:21Z</dcterms:modified>
</cp:coreProperties>
</file>