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hinaEYu\Desktop\2026\Освидетельствование лифта\"/>
    </mc:Choice>
  </mc:AlternateContent>
  <bookViews>
    <workbookView xWindow="0" yWindow="360" windowWidth="19440" windowHeight="11760"/>
  </bookViews>
  <sheets>
    <sheet name="Обосонование НМЦК " sheetId="3" r:id="rId1"/>
  </sheets>
  <definedNames>
    <definedName name="_xlnm.Print_Area" localSheetId="0">'Обосонование НМЦК '!$A$1:$R$8</definedName>
  </definedNames>
  <calcPr calcId="152511" refMode="R1C1"/>
</workbook>
</file>

<file path=xl/calcChain.xml><?xml version="1.0" encoding="utf-8"?>
<calcChain xmlns="http://schemas.openxmlformats.org/spreadsheetml/2006/main">
  <c r="O4" i="3" l="1"/>
  <c r="P4" i="3" s="1"/>
  <c r="Q4" i="3" s="1"/>
  <c r="Q5" i="3" s="1"/>
  <c r="L4" i="3"/>
  <c r="M4" i="3" s="1"/>
  <c r="N4" i="3" s="1"/>
  <c r="Q6" i="3" l="1"/>
</calcChain>
</file>

<file path=xl/sharedStrings.xml><?xml version="1.0" encoding="utf-8"?>
<sst xmlns="http://schemas.openxmlformats.org/spreadsheetml/2006/main" count="27" uniqueCount="25">
  <si>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</si>
  <si>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</si>
  <si>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</si>
  <si>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</si>
  <si>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</si>
  <si>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</si>
  <si>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</si>
  <si>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</si>
  <si>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</si>
  <si>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Оценка однородности совокупности значений выявленных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</si>
  <si>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</si>
  <si>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</si>
  <si>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Ценовая информация стоимости объекта закупки, (руб) за ед.изм.</t>
  </si>
  <si>
    <t>Н(М)ЦК,  определяемая методом сопоставимых рыночных цен (анализа рынка)</t>
  </si>
  <si>
    <t>Н(М)ЦК с учетом округления цены за единицу (руб.)</t>
  </si>
  <si>
    <t>Наименование Товара</t>
  </si>
  <si>
    <t>Обоснование начальной (максимальной) цены контракта (Н(М)ЦК)</t>
  </si>
  <si>
    <t>ИТОГО:</t>
  </si>
  <si>
    <t>В результате произведенного расчета, начальная(максимальная) цена контракта составила:</t>
  </si>
  <si>
    <t>Усл. Ед</t>
  </si>
  <si>
    <t>Оказание услуг по периодическому техническому освидетельствованию лифта (Свердловская область)</t>
  </si>
  <si>
    <t>В пределах выделенных лимитов бюджетных обязательств начальная (максимальная) цена контракта:  5 720,00руб.</t>
  </si>
  <si>
    <t>Источник № 1 
Вх. №5243 от 28.05.2026</t>
  </si>
  <si>
    <t>Источник № 2
Вх. №5244 от 28.05.2026</t>
  </si>
  <si>
    <t>Источник № 3
Вх. №5241 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</si>
</sst>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" fontId="4" fillId="0" borderId="0" xfId="0" applyNumberFormat="1" applyFon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9" fillId="0" borderId="0" xfId="0" applyFont="1" applyFill="1"/>
    <xf numFmtId="4" fontId="12" fillId="2" borderId="2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4" fontId="13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left" vertical="center"/>
    </xf>
    <xf numFmtId="2" fontId="12" fillId="0" borderId="5" xfId="0" applyNumberFormat="1" applyFont="1" applyFill="1" applyBorder="1" applyAlignment="1">
      <alignment horizontal="left" vertical="center"/>
    </xf>
    <xf numFmtId="2" fontId="12" fillId="0" borderId="6" xfId="0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Fill="1"/>
    <xf numFmtId="4" fontId="20" fillId="2" borderId="2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10 2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1390650"/>
          <a:ext cx="695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</xdr:row>
      <xdr:rowOff>495300</xdr:rowOff>
    </xdr:from>
    <xdr:to>
      <xdr:col>12</xdr:col>
      <xdr:colOff>800100</xdr:colOff>
      <xdr:row>2</xdr:row>
      <xdr:rowOff>933450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3175" y="93345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180975</xdr:colOff>
      <xdr:row>2</xdr:row>
      <xdr:rowOff>2286000</xdr:rowOff>
    </xdr:from>
    <xdr:to>
      <xdr:col>14</xdr:col>
      <xdr:colOff>1057275</xdr:colOff>
      <xdr:row>2</xdr:row>
      <xdr:rowOff>2605395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67675" y="2724150"/>
          <a:ext cx="876300" cy="319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95250</xdr:colOff>
      <xdr:row>2</xdr:row>
      <xdr:rowOff>2076450</xdr:rowOff>
    </xdr:from>
    <xdr:to>
      <xdr:col>14</xdr:col>
      <xdr:colOff>247650</xdr:colOff>
      <xdr:row>2</xdr:row>
      <xdr:rowOff>2305050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81950" y="25146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Normal="100" zoomScaleSheetLayoutView="90" workbookViewId="0">
      <selection activeCell="B4" sqref="B4"/>
    </sheetView>
  </sheetViews>
  <sheetFormatPr defaultColWidth="9.140625" defaultRowHeight="12.75" x14ac:dyDescent="0.2"/>
  <cols>
    <col min="1" max="1" width="4.28515625" style="13" customWidth="1"/>
    <col min="2" max="2" width="22.140625" style="14" customWidth="1"/>
    <col min="3" max="3" width="9.5703125" style="1" customWidth="1"/>
    <col min="4" max="4" width="8.5703125" style="4" customWidth="1"/>
    <col min="5" max="5" width="21.42578125" style="1" customWidth="1"/>
    <col min="6" max="6" width="20.85546875" style="1" customWidth="1"/>
    <col min="7" max="7" width="21.5703125" style="1" customWidth="1"/>
    <col min="8" max="10" width="11.7109375" style="1" hidden="1" customWidth="1"/>
    <col min="11" max="11" width="0.7109375" style="1" hidden="1" customWidth="1"/>
    <col min="12" max="12" width="12.5703125" style="1" customWidth="1"/>
    <col min="13" max="13" width="12.28515625" style="1" customWidth="1"/>
    <col min="14" max="14" width="10.7109375" style="1" customWidth="1"/>
    <col min="15" max="15" width="18" style="1" customWidth="1"/>
    <col min="16" max="16" width="13.42578125" style="1" customWidth="1"/>
    <col min="17" max="17" width="14.42578125" style="1" customWidth="1"/>
    <col min="18" max="18" width="16" style="1" customWidth="1"/>
    <col min="19" max="19" width="11" style="15" customWidth="1"/>
    <col min="20" max="16384" width="9.140625" style="1"/>
  </cols>
  <sheetData>
    <row r="1" spans="1:19" ht="21.75" customHeight="1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6"/>
    </row>
    <row r="2" spans="1:19" s="6" customFormat="1" ht="12.75" customHeight="1" x14ac:dyDescent="0.25">
      <c r="A2" s="28" t="s">
        <v>0</v>
      </c>
      <c r="B2" s="30" t="s">
        <v>15</v>
      </c>
      <c r="C2" s="32" t="s">
        <v>1</v>
      </c>
      <c r="D2" s="34" t="s">
        <v>2</v>
      </c>
      <c r="E2" s="36" t="s">
        <v>12</v>
      </c>
      <c r="F2" s="36"/>
      <c r="G2" s="36"/>
      <c r="H2" s="36" t="s">
        <v>6</v>
      </c>
      <c r="I2" s="36"/>
      <c r="J2" s="36"/>
      <c r="K2" s="32" t="s">
        <v>8</v>
      </c>
      <c r="L2" s="37" t="s">
        <v>9</v>
      </c>
      <c r="M2" s="37"/>
      <c r="N2" s="37"/>
      <c r="O2" s="36" t="s">
        <v>13</v>
      </c>
      <c r="P2" s="36"/>
      <c r="Q2" s="36"/>
      <c r="R2" s="17"/>
      <c r="S2" s="15"/>
    </row>
    <row r="3" spans="1:19" s="6" customFormat="1" ht="211.5" customHeight="1" x14ac:dyDescent="0.25">
      <c r="A3" s="29"/>
      <c r="B3" s="31"/>
      <c r="C3" s="33"/>
      <c r="D3" s="35"/>
      <c r="E3" s="56" t="s">
        <v>22</v>
      </c>
      <c r="F3" s="56" t="s">
        <v>23</v>
      </c>
      <c r="G3" s="56" t="s">
        <v>24</v>
      </c>
      <c r="H3" s="5" t="s">
        <v>7</v>
      </c>
      <c r="I3" s="5" t="s">
        <v>7</v>
      </c>
      <c r="J3" s="5" t="s">
        <v>7</v>
      </c>
      <c r="K3" s="33"/>
      <c r="L3" s="5" t="s">
        <v>11</v>
      </c>
      <c r="M3" s="5" t="s">
        <v>3</v>
      </c>
      <c r="N3" s="5" t="s">
        <v>4</v>
      </c>
      <c r="O3" s="2" t="s">
        <v>10</v>
      </c>
      <c r="P3" s="3" t="s">
        <v>5</v>
      </c>
      <c r="Q3" s="3" t="s">
        <v>14</v>
      </c>
      <c r="R3" s="45"/>
      <c r="S3" s="45"/>
    </row>
    <row r="4" spans="1:19" s="6" customFormat="1" ht="75" customHeight="1" x14ac:dyDescent="0.25">
      <c r="A4" s="23">
        <v>1</v>
      </c>
      <c r="B4" s="46" t="s">
        <v>20</v>
      </c>
      <c r="C4" s="47" t="s">
        <v>19</v>
      </c>
      <c r="D4" s="48">
        <v>1</v>
      </c>
      <c r="E4" s="52">
        <v>5720</v>
      </c>
      <c r="F4" s="52">
        <v>5900</v>
      </c>
      <c r="G4" s="52">
        <v>6000</v>
      </c>
      <c r="H4" s="53"/>
      <c r="I4" s="54"/>
      <c r="J4" s="54"/>
      <c r="K4" s="55"/>
      <c r="L4" s="9">
        <f t="shared" ref="L4" si="0">(E4+F4+G4)/3</f>
        <v>5873.333333333333</v>
      </c>
      <c r="M4" s="10">
        <f t="shared" ref="M4" si="1">SQRT(((SUM((POWER(E4-L4,2)),(POWER(F4-L4,2)),(POWER(G4-L4,2)))/(COLUMNS(E4:G4)-1))))</f>
        <v>141.89197769195175</v>
      </c>
      <c r="N4" s="10">
        <f t="shared" ref="N4" si="2">M4/L4*100</f>
        <v>2.4158679516223343</v>
      </c>
      <c r="O4" s="11">
        <f t="shared" ref="O4" si="3">((D4/3*(SUM(E4:G4))))</f>
        <v>5873.333333333333</v>
      </c>
      <c r="P4" s="21">
        <f t="shared" ref="P4" si="4">ROUNDDOWN(O4/D4,2)</f>
        <v>5873.33</v>
      </c>
      <c r="Q4" s="11">
        <f t="shared" ref="Q4" si="5">D4*P4</f>
        <v>5873.33</v>
      </c>
      <c r="R4" s="22"/>
      <c r="S4" s="22"/>
    </row>
    <row r="5" spans="1:19" s="7" customFormat="1" ht="27" customHeight="1" x14ac:dyDescent="0.25">
      <c r="A5" s="38" t="s">
        <v>17</v>
      </c>
      <c r="B5" s="39"/>
      <c r="C5" s="38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  <c r="Q5" s="8">
        <f>SUM(Q4:Q4)</f>
        <v>5873.33</v>
      </c>
      <c r="R5" s="19"/>
      <c r="S5" s="18"/>
    </row>
    <row r="6" spans="1:19" ht="15.75" x14ac:dyDescent="0.25">
      <c r="A6" s="43" t="s">
        <v>18</v>
      </c>
      <c r="B6" s="44"/>
      <c r="C6" s="44"/>
      <c r="D6" s="44"/>
      <c r="E6" s="44"/>
      <c r="F6" s="44"/>
      <c r="G6" s="44"/>
      <c r="Q6" s="8">
        <f>SUM(Q5:Q5)</f>
        <v>5873.33</v>
      </c>
    </row>
    <row r="7" spans="1:19" x14ac:dyDescent="0.2">
      <c r="A7" s="12"/>
    </row>
    <row r="8" spans="1:19" s="25" customFormat="1" ht="15.75" x14ac:dyDescent="0.25">
      <c r="A8" s="24"/>
      <c r="B8" s="49" t="s">
        <v>21</v>
      </c>
      <c r="C8" s="50"/>
      <c r="D8" s="50"/>
      <c r="E8" s="50"/>
      <c r="F8" s="50"/>
      <c r="G8" s="50"/>
      <c r="H8" s="50"/>
      <c r="I8" s="51"/>
      <c r="J8" s="51"/>
      <c r="K8" s="51"/>
      <c r="L8" s="51"/>
      <c r="S8" s="26"/>
    </row>
    <row r="15" spans="1:19" x14ac:dyDescent="0.2">
      <c r="O15" s="20"/>
      <c r="P15" s="20"/>
    </row>
    <row r="16" spans="1:19" x14ac:dyDescent="0.2">
      <c r="O16" s="20"/>
      <c r="P16" s="20"/>
    </row>
    <row r="17" spans="15:16" x14ac:dyDescent="0.2">
      <c r="O17" s="20"/>
      <c r="P17" s="20"/>
    </row>
    <row r="18" spans="15:16" x14ac:dyDescent="0.2">
      <c r="O18" s="20"/>
      <c r="P18" s="20"/>
    </row>
    <row r="19" spans="15:16" x14ac:dyDescent="0.2">
      <c r="O19" s="20"/>
      <c r="P19" s="20"/>
    </row>
  </sheetData>
  <mergeCells count="14">
    <mergeCell ref="A5:C5"/>
    <mergeCell ref="D5:P5"/>
    <mergeCell ref="A6:G6"/>
    <mergeCell ref="R3:S3"/>
    <mergeCell ref="O2:Q2"/>
    <mergeCell ref="A1:Q1"/>
    <mergeCell ref="A2:A3"/>
    <mergeCell ref="B2:B3"/>
    <mergeCell ref="C2:C3"/>
    <mergeCell ref="D2:D3"/>
    <mergeCell ref="E2:G2"/>
    <mergeCell ref="H2:J2"/>
    <mergeCell ref="K2:K3"/>
    <mergeCell ref="L2:N2"/>
  </mergeCells>
  <pageMargins left="0.5118110236220472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Обосонование НМЦК </vt:lpstr>
      <vt:lpstr>'Обосонование НМЦК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Кожина Екатерина Юрьевна</cp:lastModifiedBy>
  <cp:lastPrinted>2024-08-14T11:03:35Z</cp:lastPrinted>
  <dcterms:created xsi:type="dcterms:W3CDTF">2014-01-15T18:15:09Z</dcterms:created>
  <dcterms:modified xsi:type="dcterms:W3CDTF">2026-05-28T12:48:28Z</dcterms:modified>
</cp:coreProperties>
</file>