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28800" windowHeight="12000"/>
  </bookViews>
  <sheets>
    <sheet name="Лист 1" sheetId="2" r:id="rId1"/>
  </sheets>
  <calcPr calcId="162913"/>
</workbook>
</file>

<file path=xl/calcChain.xml><?xml version="1.0" encoding="utf-8"?>
<calcChain xmlns="http://schemas.openxmlformats.org/spreadsheetml/2006/main">
  <c r="M13" i="2" l="1"/>
  <c r="M12" i="2"/>
  <c r="L13" i="2"/>
  <c r="L12" i="2"/>
  <c r="K13" i="2"/>
  <c r="K12" i="2"/>
  <c r="J13" i="2"/>
  <c r="J12" i="2"/>
  <c r="H13" i="2"/>
  <c r="H12" i="2"/>
  <c r="J14" i="2" l="1"/>
  <c r="H14" i="2"/>
  <c r="M14" i="2" s="1"/>
  <c r="A12" i="2"/>
  <c r="C9" i="2" l="1"/>
  <c r="K14" i="2"/>
  <c r="L14" i="2" s="1"/>
</calcChain>
</file>

<file path=xl/sharedStrings.xml><?xml version="1.0" encoding="utf-8"?>
<sst xmlns="http://schemas.openxmlformats.org/spreadsheetml/2006/main" count="42" uniqueCount="37">
  <si>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</si>
  <si>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</si>
  <si>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</si>
  <si>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</si>
  <si>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</si>
  <si>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</si>
  <si>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</si>
  <si>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</si>
  <si>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</si>
  <si>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</si>
  <si>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</si>
  <si>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</si>
  <si>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</si>
  <si>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</si>
  <si>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</si>
  <si>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</si>
  <si>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</si>
  <si>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</si>
  <si>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</si>
  <si>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</si>
  <si>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</si>
  <si>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</si>
  <si>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</si>
  <si>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</si>
  <si>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 xml:space="preserve">Обоснование начальной (максимальной) цены контракта  </t>
  </si>
  <si>
    <t xml:space="preserve">Изучение рынка произвел:
                     </t>
  </si>
  <si>
    <t>___________________</t>
  </si>
  <si>
    <t>на поставку паркогаражного оборудования для Главного управления МЧС России по Ростовской области</t>
  </si>
  <si>
    <t>шт.</t>
  </si>
  <si>
    <t>Заместитель начальника отдела технического обеспечения УМТО Главного управления 
капитан внутренней службы</t>
  </si>
  <si>
    <t>С.Б. Михайлов</t>
  </si>
  <si>
    <t xml:space="preserve">Угловая шлифмашина </t>
  </si>
  <si>
    <t>Маска сварщика</t>
  </si>
  <si>
    <t xml:space="preserve">Установка для шланговой мойки автомобилей и двигателей </t>
  </si>
  <si>
    <t>Ценовое предложение 1 
исх. №б/н от 16.07.2026</t>
  </si>
  <si>
    <t>Ценовое предложение 2 
исх. №б/н от 16.07.2026</t>
  </si>
  <si>
    <t>Ценовое предложение 3
исх. №б/н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</si>
</sst>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#,##0.00000_р_."/>
    <numFmt numFmtId="166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4" fontId="5" fillId="0" borderId="0" xfId="0" applyNumberFormat="1" applyFont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16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4" fontId="1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164" fontId="13" fillId="0" borderId="1" xfId="0" applyNumberFormat="1" applyFont="1" applyBorder="1" applyAlignment="1" applyProtection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64" fontId="10" fillId="2" borderId="7" xfId="0" applyNumberFormat="1" applyFont="1" applyFill="1" applyBorder="1" applyAlignment="1" applyProtection="1">
      <alignment horizontal="center" vertical="center" wrapText="1"/>
    </xf>
    <xf numFmtId="164" fontId="10" fillId="2" borderId="8" xfId="0" applyNumberFormat="1" applyFont="1" applyFill="1" applyBorder="1" applyAlignment="1" applyProtection="1">
      <alignment horizontal="center" vertical="center" wrapText="1"/>
    </xf>
    <xf numFmtId="0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4</xdr:col>
      <xdr:colOff>1005679</xdr:colOff>
      <xdr:row>4</xdr:row>
      <xdr:rowOff>552450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355599</xdr:colOff>
      <xdr:row>5</xdr:row>
      <xdr:rowOff>419100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1157444</xdr:colOff>
      <xdr:row>6</xdr:row>
      <xdr:rowOff>401955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="70" zoomScaleNormal="69" zoomScaleSheetLayoutView="70" workbookViewId="0">
      <selection activeCell="B12" sqref="B12"/>
    </sheetView>
  </sheetViews>
  <sheetFormatPr defaultRowHeight="15" x14ac:dyDescent="0.25"/>
  <cols>
    <col min="1" max="1" width="9.5703125" style="1" bestFit="1" customWidth="1"/>
    <col min="2" max="2" width="88.140625" style="1" customWidth="1"/>
    <col min="3" max="3" width="17.85546875" style="1" customWidth="1"/>
    <col min="4" max="4" width="9.5703125" style="1" bestFit="1" customWidth="1"/>
    <col min="5" max="5" width="38.140625" style="1" customWidth="1"/>
    <col min="6" max="7" width="38.7109375" style="1" bestFit="1" customWidth="1"/>
    <col min="8" max="8" width="16.28515625" style="1" customWidth="1"/>
    <col min="9" max="9" width="14.85546875" style="1" customWidth="1"/>
    <col min="10" max="11" width="19.140625" style="1" bestFit="1" customWidth="1"/>
    <col min="12" max="12" width="24.7109375" style="1" customWidth="1"/>
    <col min="13" max="13" width="20.85546875" style="1" customWidth="1"/>
    <col min="14" max="14" width="15.5703125" style="1" customWidth="1"/>
    <col min="15" max="16384" width="9.140625" style="1"/>
  </cols>
  <sheetData>
    <row r="1" spans="1:13" ht="22.5" x14ac:dyDescent="0.3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70.5" customHeight="1" x14ac:dyDescent="0.25">
      <c r="A2" s="30" t="s">
        <v>13</v>
      </c>
      <c r="B2" s="33"/>
      <c r="C2" s="33"/>
      <c r="D2" s="30" t="s">
        <v>14</v>
      </c>
      <c r="E2" s="34"/>
      <c r="F2" s="34"/>
      <c r="G2" s="34"/>
      <c r="H2" s="34"/>
      <c r="I2" s="34"/>
      <c r="J2" s="34"/>
      <c r="K2" s="34"/>
      <c r="L2" s="34"/>
      <c r="M2" s="34"/>
    </row>
    <row r="3" spans="1:13" ht="15.75" customHeight="1" x14ac:dyDescent="0.25">
      <c r="A3" s="35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35.25" customHeight="1" x14ac:dyDescent="0.25">
      <c r="A4" s="30" t="s">
        <v>19</v>
      </c>
      <c r="B4" s="30"/>
      <c r="C4" s="30"/>
      <c r="D4" s="37" t="s">
        <v>23</v>
      </c>
      <c r="E4" s="37"/>
      <c r="F4" s="37"/>
      <c r="G4" s="37"/>
      <c r="H4" s="37"/>
      <c r="I4" s="37"/>
      <c r="J4" s="37"/>
      <c r="K4" s="37"/>
      <c r="L4" s="37"/>
      <c r="M4" s="37"/>
    </row>
    <row r="5" spans="1:13" ht="60" customHeight="1" x14ac:dyDescent="0.25">
      <c r="A5" s="30" t="s">
        <v>17</v>
      </c>
      <c r="B5" s="30"/>
      <c r="C5" s="30"/>
      <c r="D5" s="30" t="s">
        <v>20</v>
      </c>
      <c r="E5" s="30"/>
      <c r="F5" s="30"/>
      <c r="G5" s="30"/>
      <c r="H5" s="30"/>
      <c r="I5" s="30"/>
      <c r="J5" s="30"/>
      <c r="K5" s="30"/>
      <c r="L5" s="30"/>
      <c r="M5" s="30"/>
    </row>
    <row r="6" spans="1:13" ht="36.75" customHeight="1" x14ac:dyDescent="0.25">
      <c r="A6" s="30" t="s">
        <v>16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72" customHeight="1" x14ac:dyDescent="0.25">
      <c r="A7" s="29" t="s">
        <v>18</v>
      </c>
      <c r="B7" s="30"/>
      <c r="C7" s="30"/>
      <c r="D7" s="30" t="s">
        <v>21</v>
      </c>
      <c r="E7" s="30"/>
      <c r="F7" s="30"/>
      <c r="G7" s="30"/>
      <c r="H7" s="30"/>
      <c r="I7" s="30"/>
      <c r="J7" s="30"/>
      <c r="K7" s="30"/>
      <c r="L7" s="30"/>
      <c r="M7" s="30"/>
    </row>
    <row r="8" spans="1:13" ht="33.75" customHeight="1" x14ac:dyDescent="0.25">
      <c r="A8" s="29" t="s">
        <v>11</v>
      </c>
      <c r="B8" s="30"/>
      <c r="C8" s="30"/>
      <c r="D8" s="30" t="s">
        <v>22</v>
      </c>
      <c r="E8" s="30"/>
      <c r="F8" s="30"/>
      <c r="G8" s="30"/>
      <c r="H8" s="30"/>
      <c r="I8" s="30"/>
      <c r="J8" s="30"/>
      <c r="K8" s="30"/>
      <c r="L8" s="30"/>
      <c r="M8" s="30"/>
    </row>
    <row r="9" spans="1:13" ht="40.5" customHeight="1" x14ac:dyDescent="0.25">
      <c r="A9" s="42" t="s">
        <v>11</v>
      </c>
      <c r="B9" s="43"/>
      <c r="C9" s="44">
        <f>SUM(M12:M14)</f>
        <v>82025</v>
      </c>
      <c r="D9" s="45"/>
      <c r="E9" s="46" t="s">
        <v>27</v>
      </c>
      <c r="F9" s="47"/>
      <c r="G9" s="47"/>
      <c r="H9" s="47"/>
      <c r="I9" s="48"/>
      <c r="J9" s="48"/>
      <c r="K9" s="48"/>
      <c r="L9" s="48"/>
      <c r="M9" s="49"/>
    </row>
    <row r="10" spans="1:13" ht="62.25" customHeight="1" x14ac:dyDescent="0.25">
      <c r="A10" s="28" t="s">
        <v>0</v>
      </c>
      <c r="B10" s="28" t="s">
        <v>1</v>
      </c>
      <c r="C10" s="28" t="s">
        <v>2</v>
      </c>
      <c r="D10" s="28"/>
      <c r="E10" s="27" t="s">
        <v>34</v>
      </c>
      <c r="F10" s="27" t="s">
        <v>35</v>
      </c>
      <c r="G10" s="27" t="s">
        <v>36</v>
      </c>
      <c r="H10" s="50" t="s">
        <v>10</v>
      </c>
      <c r="I10" s="28" t="s">
        <v>12</v>
      </c>
      <c r="J10" s="28" t="s">
        <v>8</v>
      </c>
      <c r="K10" s="28" t="s">
        <v>9</v>
      </c>
      <c r="L10" s="28" t="s">
        <v>6</v>
      </c>
      <c r="M10" s="50" t="s">
        <v>7</v>
      </c>
    </row>
    <row r="11" spans="1:13" ht="37.5" x14ac:dyDescent="0.25">
      <c r="A11" s="51"/>
      <c r="B11" s="51"/>
      <c r="C11" s="13" t="s">
        <v>3</v>
      </c>
      <c r="D11" s="13" t="s">
        <v>4</v>
      </c>
      <c r="E11" s="16" t="s">
        <v>5</v>
      </c>
      <c r="F11" s="16" t="s">
        <v>5</v>
      </c>
      <c r="G11" s="14" t="s">
        <v>5</v>
      </c>
      <c r="H11" s="50"/>
      <c r="I11" s="28"/>
      <c r="J11" s="28"/>
      <c r="K11" s="28"/>
      <c r="L11" s="28"/>
      <c r="M11" s="50"/>
    </row>
    <row r="12" spans="1:13" ht="20.25" x14ac:dyDescent="0.25">
      <c r="A12" s="18">
        <f t="shared" ref="A12" si="0">ROW()-11</f>
        <v>1</v>
      </c>
      <c r="B12" s="19" t="s">
        <v>31</v>
      </c>
      <c r="C12" s="20" t="s">
        <v>28</v>
      </c>
      <c r="D12" s="21">
        <v>2</v>
      </c>
      <c r="E12" s="17">
        <v>10500</v>
      </c>
      <c r="F12" s="17">
        <v>11000</v>
      </c>
      <c r="G12" s="22">
        <v>11500</v>
      </c>
      <c r="H12" s="23">
        <f>AVERAGE(E12,F12,G12)</f>
        <v>11000</v>
      </c>
      <c r="I12" s="24">
        <v>3</v>
      </c>
      <c r="J12" s="25">
        <f>STDEV(E12,F12,G12)</f>
        <v>500</v>
      </c>
      <c r="K12" s="25">
        <f>J12/H12*100</f>
        <v>4.5454545454545459</v>
      </c>
      <c r="L12" s="20" t="str">
        <f>IF(K12&lt;33,"ОДНОРОДНЫЕ","НЕОДНОРОДНЫЕ")</f>
        <v>ОДНОРОДНЫЕ</v>
      </c>
      <c r="M12" s="26">
        <f>H12*D12</f>
        <v>22000</v>
      </c>
    </row>
    <row r="13" spans="1:13" ht="20.25" x14ac:dyDescent="0.25">
      <c r="A13" s="18">
        <v>2</v>
      </c>
      <c r="B13" s="19" t="s">
        <v>32</v>
      </c>
      <c r="C13" s="20" t="s">
        <v>28</v>
      </c>
      <c r="D13" s="21">
        <v>2</v>
      </c>
      <c r="E13" s="17">
        <v>10875</v>
      </c>
      <c r="F13" s="17">
        <v>11500</v>
      </c>
      <c r="G13" s="22">
        <v>11200</v>
      </c>
      <c r="H13" s="23">
        <f>AVERAGE(E13,F13,G13)</f>
        <v>11191.666666666666</v>
      </c>
      <c r="I13" s="24">
        <v>3</v>
      </c>
      <c r="J13" s="25">
        <f>STDEV(E13,F13,G13)</f>
        <v>312.58332222518419</v>
      </c>
      <c r="K13" s="25">
        <f>J13/H13*100</f>
        <v>2.7930006453478855</v>
      </c>
      <c r="L13" s="20" t="str">
        <f>IF(K13&lt;33,"ОДНОРОДНЫЕ","НЕОДНОРОДНЫЕ")</f>
        <v>ОДНОРОДНЫЕ</v>
      </c>
      <c r="M13" s="26">
        <f>H13*D13</f>
        <v>22383.333333333332</v>
      </c>
    </row>
    <row r="14" spans="1:13" ht="20.25" x14ac:dyDescent="0.25">
      <c r="A14" s="21">
        <v>3</v>
      </c>
      <c r="B14" s="20" t="s">
        <v>33</v>
      </c>
      <c r="C14" s="20" t="s">
        <v>28</v>
      </c>
      <c r="D14" s="21">
        <v>1</v>
      </c>
      <c r="E14" s="17">
        <v>37125</v>
      </c>
      <c r="F14" s="17">
        <v>38000</v>
      </c>
      <c r="G14" s="22">
        <v>37800</v>
      </c>
      <c r="H14" s="23">
        <f t="shared" ref="H14" si="1">AVERAGE(E14,F14,G14)</f>
        <v>37641.666666666664</v>
      </c>
      <c r="I14" s="24">
        <v>3</v>
      </c>
      <c r="J14" s="25">
        <f t="shared" ref="J14" si="2">STDEV(E14,F14,G14)</f>
        <v>458.48482344929732</v>
      </c>
      <c r="K14" s="25">
        <f t="shared" ref="K14" si="3">J14/H14*100</f>
        <v>1.2180247689598336</v>
      </c>
      <c r="L14" s="20" t="str">
        <f t="shared" ref="L14" si="4">IF(K14&lt;33,"ОДНОРОДНЫЕ","НЕОДНОРОДНЫЕ")</f>
        <v>ОДНОРОДНЫЕ</v>
      </c>
      <c r="M14" s="26">
        <f t="shared" ref="M14" si="5">H14*D14</f>
        <v>37641.666666666664</v>
      </c>
    </row>
    <row r="15" spans="1:13" ht="18.75" x14ac:dyDescent="0.25">
      <c r="A15" s="5"/>
      <c r="B15" s="6"/>
      <c r="C15" s="5"/>
      <c r="D15" s="7"/>
      <c r="E15" s="8"/>
      <c r="F15" s="8"/>
      <c r="G15" s="8"/>
      <c r="H15" s="9"/>
      <c r="I15" s="10"/>
      <c r="J15" s="11"/>
      <c r="K15" s="11"/>
      <c r="L15" s="7"/>
      <c r="M15" s="12"/>
    </row>
    <row r="16" spans="1:13" ht="18.75" x14ac:dyDescent="0.25">
      <c r="A16" s="5"/>
      <c r="B16" s="6"/>
      <c r="C16" s="5"/>
      <c r="D16" s="7"/>
      <c r="E16" s="8"/>
      <c r="F16" s="8"/>
      <c r="G16" s="8"/>
      <c r="H16" s="9"/>
      <c r="I16" s="10"/>
      <c r="J16" s="11"/>
      <c r="K16" s="11"/>
      <c r="L16" s="7"/>
      <c r="M16" s="12"/>
    </row>
    <row r="17" spans="1:13" ht="26.25" customHeight="1" x14ac:dyDescent="0.35">
      <c r="A17" s="40" t="s">
        <v>25</v>
      </c>
      <c r="B17" s="40"/>
      <c r="C17" s="40"/>
      <c r="D17" s="40"/>
      <c r="E17" s="40"/>
      <c r="F17" s="40"/>
      <c r="G17" s="40"/>
      <c r="H17" s="15"/>
      <c r="I17" s="2"/>
      <c r="J17" s="2"/>
      <c r="K17" s="2"/>
      <c r="L17" s="2"/>
      <c r="M17" s="2"/>
    </row>
    <row r="18" spans="1:13" ht="48" customHeight="1" x14ac:dyDescent="0.35">
      <c r="A18" s="41" t="s">
        <v>29</v>
      </c>
      <c r="B18" s="41"/>
      <c r="C18" s="41"/>
      <c r="D18" s="41"/>
      <c r="E18" s="41"/>
      <c r="F18" s="15"/>
      <c r="G18" s="39" t="s">
        <v>26</v>
      </c>
      <c r="H18" s="39"/>
      <c r="I18" s="4"/>
      <c r="J18" s="4"/>
      <c r="K18" s="38" t="s">
        <v>30</v>
      </c>
      <c r="L18" s="38"/>
      <c r="M18" s="38"/>
    </row>
    <row r="19" spans="1:13" ht="15.75" customHeight="1" x14ac:dyDescent="0.25"/>
    <row r="26" spans="1:13" x14ac:dyDescent="0.25">
      <c r="E26" s="3"/>
    </row>
  </sheetData>
  <mergeCells count="30">
    <mergeCell ref="K18:M18"/>
    <mergeCell ref="G18:H18"/>
    <mergeCell ref="A17:G17"/>
    <mergeCell ref="A18:E18"/>
    <mergeCell ref="D8:M8"/>
    <mergeCell ref="A9:B9"/>
    <mergeCell ref="C9:D9"/>
    <mergeCell ref="E9:M9"/>
    <mergeCell ref="J10:J11"/>
    <mergeCell ref="K10:K11"/>
    <mergeCell ref="L10:L11"/>
    <mergeCell ref="M10:M11"/>
    <mergeCell ref="A10:A11"/>
    <mergeCell ref="B10:B11"/>
    <mergeCell ref="C10:D10"/>
    <mergeCell ref="H10:H11"/>
    <mergeCell ref="I10:I11"/>
    <mergeCell ref="A8:C8"/>
    <mergeCell ref="A1:M1"/>
    <mergeCell ref="A2:C2"/>
    <mergeCell ref="D2:M2"/>
    <mergeCell ref="A3:M3"/>
    <mergeCell ref="A5:C5"/>
    <mergeCell ref="D5:M5"/>
    <mergeCell ref="A4:C4"/>
    <mergeCell ref="D4:M4"/>
    <mergeCell ref="A6:C6"/>
    <mergeCell ref="D6:M6"/>
    <mergeCell ref="A7:C7"/>
    <mergeCell ref="D7:M7"/>
  </mergeCells>
  <conditionalFormatting sqref="L15:L16">
    <cfRule type="containsText" dxfId="11" priority="37" operator="containsText" text="НЕОДНОРОДНЫЕ">
      <formula>NOT(ISERROR(SEARCH("НЕОДНОРОДНЫЕ",L15)))</formula>
    </cfRule>
    <cfRule type="containsText" dxfId="10" priority="38" operator="containsText" text="ОДНОРОДНЫЕ">
      <formula>NOT(ISERROR(SEARCH("ОДНОРОДНЫЕ",L15)))</formula>
    </cfRule>
    <cfRule type="containsText" dxfId="9" priority="39" operator="containsText" text="НЕОДНОРОДНЫЕ">
      <formula>NOT(ISERROR(SEARCH("НЕОДНОРОДНЫЕ",L15)))</formula>
    </cfRule>
  </conditionalFormatting>
  <conditionalFormatting sqref="L15:L16">
    <cfRule type="containsText" dxfId="8" priority="40" operator="containsText" text="НЕ">
      <formula>NOT(ISERROR(SEARCH("НЕ",L15)))</formula>
    </cfRule>
    <cfRule type="containsText" dxfId="7" priority="41" operator="containsText" text="ОДНОРОДНЫЕ">
      <formula>NOT(ISERROR(SEARCH("ОДНОРОДНЫЕ",L15)))</formula>
    </cfRule>
    <cfRule type="containsText" dxfId="6" priority="42" operator="containsText" text="НЕОДНОРОДНЫЕ">
      <formula>NOT(ISERROR(SEARCH("НЕОДНОРОДНЫЕ",L15)))</formula>
    </cfRule>
  </conditionalFormatting>
  <conditionalFormatting sqref="L12:L14">
    <cfRule type="containsText" dxfId="5" priority="1" operator="containsText" text="НЕОДНОРОДНЫЕ">
      <formula>NOT(ISERROR(SEARCH("НЕОДНОРОДНЫЕ",L12)))</formula>
    </cfRule>
    <cfRule type="containsText" dxfId="4" priority="2" operator="containsText" text="ОДНОРОДНЫЕ">
      <formula>NOT(ISERROR(SEARCH("ОДНОРОДНЫЕ",L12)))</formula>
    </cfRule>
    <cfRule type="containsText" dxfId="3" priority="3" operator="containsText" text="НЕОДНОРОДНЫЕ">
      <formula>NOT(ISERROR(SEARCH("НЕОДНОРОДНЫЕ",L12)))</formula>
    </cfRule>
  </conditionalFormatting>
  <conditionalFormatting sqref="L12:L14">
    <cfRule type="containsText" dxfId="2" priority="4" operator="containsText" text="НЕ">
      <formula>NOT(ISERROR(SEARCH("НЕ",L12)))</formula>
    </cfRule>
    <cfRule type="containsText" dxfId="1" priority="5" operator="containsText" text="ОДНОРОДНЫЕ">
      <formula>NOT(ISERROR(SEARCH("ОДНОРОДНЫЕ",L12)))</formula>
    </cfRule>
    <cfRule type="containsText" dxfId="0" priority="6" operator="containsText" text="НЕОДНОРОДНЫЕ">
      <formula>NOT(ISERROR(SEARCH("НЕОДНОРОДНЫЕ",L12)))</formula>
    </cfRule>
  </conditionalFormatting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2026-07-21T07:32:43Z</dcterms:modified>
</cp:coreProperties>
</file>