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60" windowWidth="29040" windowHeight="15780"/>
  </bookViews>
  <sheets>
    <sheet name="Расчёт НМЦК" sheetId="12" r:id="rId1"/>
  </sheets>
  <definedNames>
    <definedName name="_xlnm.Print_Area" localSheetId="0">'Расчёт НМЦК'!$A$1:$R$56</definedName>
  </definedNames>
  <calcPr calcId="125725" fullPrecision="0"/>
</workbook>
</file>

<file path=xl/calcChain.xml><?xml version="1.0" encoding="utf-8"?>
<calcChain xmlns="http://schemas.openxmlformats.org/spreadsheetml/2006/main">
  <c r="E51" i="12"/>
  <c r="D51"/>
  <c r="C51"/>
  <c r="O12"/>
  <c r="K12"/>
  <c r="N12" s="1"/>
  <c r="Q12" s="1"/>
  <c r="O16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4"/>
  <c r="O25"/>
  <c r="O23"/>
  <c r="O22"/>
  <c r="O21"/>
  <c r="O20"/>
  <c r="K50"/>
  <c r="N50" s="1"/>
  <c r="K49"/>
  <c r="N49" s="1"/>
  <c r="Q49" s="1"/>
  <c r="K48"/>
  <c r="N48" s="1"/>
  <c r="K47"/>
  <c r="N47" s="1"/>
  <c r="Q47" s="1"/>
  <c r="K46"/>
  <c r="N46" s="1"/>
  <c r="K45"/>
  <c r="N45" s="1"/>
  <c r="Q45" s="1"/>
  <c r="K44"/>
  <c r="N44" s="1"/>
  <c r="K43"/>
  <c r="N43" s="1"/>
  <c r="Q43" s="1"/>
  <c r="K42"/>
  <c r="N42" s="1"/>
  <c r="K41"/>
  <c r="N41" s="1"/>
  <c r="Q41" s="1"/>
  <c r="K40"/>
  <c r="N40" s="1"/>
  <c r="K39"/>
  <c r="N39" s="1"/>
  <c r="Q39" s="1"/>
  <c r="K38"/>
  <c r="N38" s="1"/>
  <c r="K37"/>
  <c r="N37" s="1"/>
  <c r="Q37" s="1"/>
  <c r="K36"/>
  <c r="N36" s="1"/>
  <c r="K35"/>
  <c r="N35" s="1"/>
  <c r="Q35" s="1"/>
  <c r="K34"/>
  <c r="N34" s="1"/>
  <c r="Q34" s="1"/>
  <c r="K33"/>
  <c r="N33" s="1"/>
  <c r="Q33" s="1"/>
  <c r="K32"/>
  <c r="N32" s="1"/>
  <c r="K31"/>
  <c r="N31" s="1"/>
  <c r="Q31" s="1"/>
  <c r="K30"/>
  <c r="N30" s="1"/>
  <c r="K29"/>
  <c r="N29" s="1"/>
  <c r="Q29" s="1"/>
  <c r="K28"/>
  <c r="N28" s="1"/>
  <c r="K27"/>
  <c r="N27" s="1"/>
  <c r="Q27" s="1"/>
  <c r="K26"/>
  <c r="N26" s="1"/>
  <c r="K25"/>
  <c r="N25" s="1"/>
  <c r="K24"/>
  <c r="N24" s="1"/>
  <c r="Q24" s="1"/>
  <c r="K23"/>
  <c r="N23" s="1"/>
  <c r="Q23" s="1"/>
  <c r="K22"/>
  <c r="N22" s="1"/>
  <c r="K21"/>
  <c r="N21" s="1"/>
  <c r="Q21" s="1"/>
  <c r="K20"/>
  <c r="N20" s="1"/>
  <c r="O19"/>
  <c r="K19"/>
  <c r="N19" s="1"/>
  <c r="Q19" s="1"/>
  <c r="O18"/>
  <c r="O17"/>
  <c r="K18"/>
  <c r="N18" s="1"/>
  <c r="Q18" s="1"/>
  <c r="K17"/>
  <c r="N17" s="1"/>
  <c r="Q17" s="1"/>
  <c r="K16"/>
  <c r="N16" s="1"/>
  <c r="O15"/>
  <c r="O14"/>
  <c r="K14"/>
  <c r="N14" s="1"/>
  <c r="Q14" s="1"/>
  <c r="O13"/>
  <c r="K15"/>
  <c r="N15" s="1"/>
  <c r="Q15" s="1"/>
  <c r="K13"/>
  <c r="N13" s="1"/>
  <c r="Q13" s="1"/>
  <c r="O11"/>
  <c r="K11"/>
  <c r="N11" s="1"/>
  <c r="Q11" s="1"/>
  <c r="P12" l="1"/>
  <c r="Q20"/>
  <c r="P20"/>
  <c r="P17"/>
  <c r="P19"/>
  <c r="Q25"/>
  <c r="P25"/>
  <c r="P21"/>
  <c r="Q16"/>
  <c r="Q51" s="1"/>
  <c r="P16"/>
  <c r="P18"/>
  <c r="Q22"/>
  <c r="P22"/>
  <c r="Q26"/>
  <c r="P26"/>
  <c r="Q28"/>
  <c r="P28"/>
  <c r="Q30"/>
  <c r="P30"/>
  <c r="Q32"/>
  <c r="P32"/>
  <c r="Q36"/>
  <c r="P36"/>
  <c r="Q38"/>
  <c r="P38"/>
  <c r="Q40"/>
  <c r="P40"/>
  <c r="Q42"/>
  <c r="P42"/>
  <c r="Q44"/>
  <c r="P44"/>
  <c r="Q46"/>
  <c r="P46"/>
  <c r="Q48"/>
  <c r="P48"/>
  <c r="Q50"/>
  <c r="P50"/>
  <c r="P24"/>
  <c r="P34"/>
  <c r="P23"/>
  <c r="P27"/>
  <c r="P29"/>
  <c r="P31"/>
  <c r="P33"/>
  <c r="P35"/>
  <c r="P37"/>
  <c r="P39"/>
  <c r="P41"/>
  <c r="P43"/>
  <c r="P45"/>
  <c r="P47"/>
  <c r="P49"/>
  <c r="P13"/>
  <c r="P15"/>
  <c r="P14"/>
  <c r="P11"/>
</calcChain>
</file>

<file path=xl/sharedStrings.xml><?xml version="1.0" encoding="utf-8"?>
<sst xmlns="http://schemas.openxmlformats.org/spreadsheetml/2006/main" count="105" uniqueCount="65">
  <si>
    <t>Среднее квадратичное отклонение</t>
  </si>
  <si>
    <t>Номер источника ценовой информации (ИЦИ №i) и цена единицы товара, работы, услуги, представленная i-тым ИЦИ (Цi), руб.</t>
  </si>
  <si>
    <t>№ п/п</t>
  </si>
  <si>
    <t>Наименование товара (работы, услуги)</t>
  </si>
  <si>
    <t>v - кол-во (объем) закупаемого товара (работы, услуги), ед.</t>
  </si>
  <si>
    <r>
      <rPr>
        <b/>
        <sz val="12"/>
        <rFont val="Times New Roman"/>
        <family val="1"/>
        <charset val="204"/>
      </rPr>
      <t>n</t>
    </r>
    <r>
      <rPr>
        <b/>
        <sz val="10"/>
        <rFont val="Times New Roman"/>
        <family val="1"/>
        <charset val="204"/>
      </rPr>
      <t xml:space="preserve"> - кол-во значений, используемых в расчете</t>
    </r>
  </si>
  <si>
    <t>Определение однородности совокупности значений выявленных цен</t>
  </si>
  <si>
    <t xml:space="preserve">                  , руб. </t>
  </si>
  <si>
    <t>ед.изм.</t>
  </si>
  <si>
    <t>ЦИ №4</t>
  </si>
  <si>
    <t>ЦИ №5</t>
  </si>
  <si>
    <t>ЦИ №6</t>
  </si>
  <si>
    <t>ЦИ №7</t>
  </si>
  <si>
    <t>ЦИ №8</t>
  </si>
  <si>
    <t>&lt;ц&gt; - средн. арифм. величина цены единицы прод-ции, руб.</t>
  </si>
  <si>
    <t>Для определения НМЦК использована ценовая информация, полученная в соответствии с  п. 3.7. Приказа 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</si>
  <si>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усл.ед.</t>
  </si>
  <si>
    <r>
      <t xml:space="preserve">V - коэф-нт вариации
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</si>
  <si>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Измерение внутриглазного давления </t>
  </si>
  <si>
    <t>Исследование уровня глюкозы натощак (допускается использование экспресс-метода )</t>
  </si>
  <si>
    <t xml:space="preserve">Исследование уровня ретикулоцитов, тромбоцитов в крови </t>
  </si>
  <si>
    <t>Клинический анализ мочи (удельный вес, белок, сахар, микроскопия осадка)</t>
  </si>
  <si>
    <t xml:space="preserve">Маммография обеих молочных желез в двух проекциях </t>
  </si>
  <si>
    <t>Общий анализ крови (гемоглобин, цветной показатель, эритроциты, тромбоциты, лейкоциты, лейкоцитарная формула, скорость оседания эритроцитов)</t>
  </si>
  <si>
    <t xml:space="preserve">Определение уровня общего холестерина в крови (допускается использование экспресс-метода) </t>
  </si>
  <si>
    <t xml:space="preserve">Осмотр врача-акушера-гинеколога с проведением бактериологического (на флору) и цитологического (на атипичные клетки) исследования </t>
  </si>
  <si>
    <t xml:space="preserve">Осмотр врача-дерматовенеролога </t>
  </si>
  <si>
    <t>Осмотр врача терапевта</t>
  </si>
  <si>
    <t xml:space="preserve">Осмотр врача-нарколога </t>
  </si>
  <si>
    <t xml:space="preserve">Осмотр врача-невролога </t>
  </si>
  <si>
    <t>Осмотр врача-оториноларинголога</t>
  </si>
  <si>
    <t xml:space="preserve">Осмотр врача-психиатра </t>
  </si>
  <si>
    <t>Осмотр врача-хирурга</t>
  </si>
  <si>
    <t>Осмотр врача - профпатолога</t>
  </si>
  <si>
    <t>Осмотр врача-офтальмолога</t>
  </si>
  <si>
    <t xml:space="preserve">Тональная пороговая аудиометрия </t>
  </si>
  <si>
    <t>Исследование функции вестибулярного анализатора</t>
  </si>
  <si>
    <t>Биомикроскопия глаза</t>
  </si>
  <si>
    <t>Визометрия</t>
  </si>
  <si>
    <t>Тонометрия</t>
  </si>
  <si>
    <t>Периметрия</t>
  </si>
  <si>
    <t>Острота зрения</t>
  </si>
  <si>
    <t>Поля зрения</t>
  </si>
  <si>
    <t>Исследование цветоощущения по полихроматическим таблицам</t>
  </si>
  <si>
    <t>Офтальмоскопия глазного дна</t>
  </si>
  <si>
    <t xml:space="preserve">Анкетирование </t>
  </si>
  <si>
    <t>Расчет на основании антропометрии (измерение роста, массы тела, окружности талии) индекса массы тела</t>
  </si>
  <si>
    <t>Измерение артериального давления на периферических артериях</t>
  </si>
  <si>
    <t>Определение относительного сердечно-сосудистого риска</t>
  </si>
  <si>
    <t>Определение абсолютного сердечно-сосудистого риска</t>
  </si>
  <si>
    <t xml:space="preserve">Психофизиологическое исследование </t>
  </si>
  <si>
    <t>Рефрактометрия (или скиаскопия)</t>
  </si>
  <si>
    <t xml:space="preserve">Ультразвуковое исследование органов брюшной полости </t>
  </si>
  <si>
    <t xml:space="preserve">Ультразвуковое исследование щитовидной железы </t>
  </si>
  <si>
    <t>Ультразвуковое исследование органов малого таза</t>
  </si>
  <si>
    <t xml:space="preserve">Флюорография </t>
  </si>
  <si>
    <t>Электрокардиография в покое</t>
  </si>
  <si>
    <t>6= 3+4+5</t>
  </si>
  <si>
    <t xml:space="preserve">Начальная (максимальная) сумма цен единиц услуг </t>
  </si>
  <si>
    <t xml:space="preserve">      Расчет начальной (максимальной) суммы цен единиц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</si>
  <si>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
к справке о  конъюнктурном исследовании рынка для  определения начальной (максимальной) цены контракта на 2026 год </t>
  </si>
  <si>
    <t>на оказание услуг по проведению обязательных периодических медицинских осмотров (ОТС - филиал РТУ РЭБОТИ (г. Калининград)) на 2026 г.</t>
  </si>
  <si>
    <t xml:space="preserve">  Вх. № 97 от 24.06.2026 г.</t>
  </si>
  <si>
    <r>
      <t xml:space="preserve">  Вх. № 96 от 24.06.2026 г.</t>
    </r>
    <r>
      <rPr>
        <sz val="8"/>
        <rFont val="Times New Roman"/>
        <family val="1"/>
        <charset val="204"/>
      </rPr>
      <t xml:space="preserve"> </t>
    </r>
  </si>
  <si>
    <t xml:space="preserve">  Вх. № 95 от 24.06.2026 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</si>
</sst>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"/>
  </numFmts>
  <fonts count="18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6" fillId="0" borderId="0" xfId="3" applyFont="1"/>
    <xf numFmtId="0" fontId="6" fillId="3" borderId="0" xfId="3" applyFont="1" applyFill="1"/>
    <xf numFmtId="0" fontId="7" fillId="0" borderId="0" xfId="3" applyFont="1" applyAlignment="1">
      <alignment horizontal="right" vertical="center" wrapText="1"/>
    </xf>
    <xf numFmtId="4" fontId="7" fillId="0" borderId="0" xfId="3" applyNumberFormat="1" applyFont="1"/>
    <xf numFmtId="0" fontId="11" fillId="4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5" borderId="1" xfId="3" applyFont="1" applyFill="1" applyBorder="1" applyAlignment="1">
      <alignment horizontal="center" vertical="center" wrapText="1"/>
    </xf>
    <xf numFmtId="4" fontId="3" fillId="3" borderId="2" xfId="3" applyNumberFormat="1" applyFont="1" applyFill="1" applyBorder="1" applyAlignment="1">
      <alignment horizontal="center" vertical="center" wrapText="1"/>
    </xf>
    <xf numFmtId="0" fontId="3" fillId="0" borderId="0" xfId="3" applyFont="1"/>
    <xf numFmtId="3" fontId="3" fillId="4" borderId="2" xfId="3" applyNumberFormat="1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10" fontId="3" fillId="0" borderId="2" xfId="3" applyNumberFormat="1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4" fontId="3" fillId="0" borderId="0" xfId="3" applyNumberFormat="1" applyFont="1"/>
    <xf numFmtId="0" fontId="8" fillId="0" borderId="4" xfId="3" applyFont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0" borderId="4" xfId="3" applyFont="1" applyBorder="1" applyAlignment="1">
      <alignment horizontal="right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/>
    <xf numFmtId="0" fontId="8" fillId="0" borderId="0" xfId="3" applyFont="1" applyBorder="1" applyAlignment="1">
      <alignment horizontal="right" vertical="center" wrapText="1"/>
    </xf>
    <xf numFmtId="164" fontId="6" fillId="0" borderId="0" xfId="3" applyNumberFormat="1" applyFont="1"/>
    <xf numFmtId="4" fontId="6" fillId="0" borderId="0" xfId="3" applyNumberFormat="1" applyFont="1"/>
    <xf numFmtId="0" fontId="5" fillId="4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 wrapText="1"/>
    </xf>
    <xf numFmtId="4" fontId="5" fillId="4" borderId="1" xfId="3" applyNumberFormat="1" applyFont="1" applyFill="1" applyBorder="1" applyAlignment="1">
      <alignment vertical="center" wrapText="1"/>
    </xf>
    <xf numFmtId="0" fontId="12" fillId="2" borderId="0" xfId="3" applyFont="1" applyFill="1" applyBorder="1"/>
    <xf numFmtId="0" fontId="12" fillId="2" borderId="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vertical="center"/>
    </xf>
    <xf numFmtId="0" fontId="12" fillId="3" borderId="0" xfId="3" applyFont="1" applyFill="1" applyBorder="1"/>
    <xf numFmtId="0" fontId="12" fillId="2" borderId="0" xfId="3" applyFont="1" applyFill="1" applyBorder="1" applyAlignment="1">
      <alignment horizontal="left" vertical="center"/>
    </xf>
    <xf numFmtId="0" fontId="12" fillId="2" borderId="0" xfId="3" applyFont="1" applyFill="1" applyBorder="1" applyAlignment="1"/>
    <xf numFmtId="0" fontId="3" fillId="4" borderId="1" xfId="3" applyFont="1" applyFill="1" applyBorder="1" applyAlignment="1">
      <alignment horizontal="center" vertical="center" wrapText="1"/>
    </xf>
    <xf numFmtId="14" fontId="9" fillId="2" borderId="0" xfId="3" applyNumberFormat="1" applyFont="1" applyFill="1" applyBorder="1" applyAlignment="1">
      <alignment horizontal="left" vertical="top" wrapText="1"/>
    </xf>
    <xf numFmtId="0" fontId="9" fillId="0" borderId="1" xfId="3" applyFont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3" fontId="3" fillId="4" borderId="5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4" fontId="3" fillId="0" borderId="7" xfId="3" applyNumberFormat="1" applyFont="1" applyFill="1" applyBorder="1" applyAlignment="1">
      <alignment horizontal="center" vertical="center" wrapText="1"/>
    </xf>
    <xf numFmtId="0" fontId="3" fillId="5" borderId="7" xfId="3" applyFont="1" applyFill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4" fontId="3" fillId="0" borderId="3" xfId="3" applyNumberFormat="1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6" xfId="3" applyFont="1" applyBorder="1"/>
    <xf numFmtId="0" fontId="9" fillId="0" borderId="0" xfId="3" applyFont="1"/>
    <xf numFmtId="0" fontId="11" fillId="4" borderId="9" xfId="3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10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3" fillId="0" borderId="7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left" vertical="top" wrapText="1"/>
    </xf>
    <xf numFmtId="0" fontId="5" fillId="5" borderId="1" xfId="3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righ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right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263769</xdr:colOff>
      <xdr:row>8</xdr:row>
      <xdr:rowOff>373673</xdr:rowOff>
    </xdr:from>
    <xdr:to>
      <xdr:col>10</xdr:col>
      <xdr:colOff>654294</xdr:colOff>
      <xdr:row>8</xdr:row>
      <xdr:rowOff>592748</xdr:rowOff>
    </xdr:to>
    <xdr:pic>
      <xdr:nvPicPr>
        <xdr:cNvPr id="2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909038" y="2762250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44824</xdr:colOff>
      <xdr:row>7</xdr:row>
      <xdr:rowOff>215713</xdr:rowOff>
    </xdr:from>
    <xdr:to>
      <xdr:col>16</xdr:col>
      <xdr:colOff>921253</xdr:colOff>
      <xdr:row>7</xdr:row>
      <xdr:rowOff>448235</xdr:rowOff>
    </xdr:to>
    <xdr:pic>
      <xdr:nvPicPr>
        <xdr:cNvPr id="3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 r="56836" b="28496"/>
        <a:stretch>
          <a:fillRect/>
        </a:stretch>
      </xdr:blipFill>
      <xdr:spPr bwMode="auto">
        <a:xfrm>
          <a:off x="10636624" y="1958788"/>
          <a:ext cx="876429" cy="2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58616</xdr:colOff>
      <xdr:row>8</xdr:row>
      <xdr:rowOff>197827</xdr:rowOff>
    </xdr:from>
    <xdr:to>
      <xdr:col>17</xdr:col>
      <xdr:colOff>10690</xdr:colOff>
      <xdr:row>8</xdr:row>
      <xdr:rowOff>592835</xdr:rowOff>
    </xdr:to>
    <xdr:pic>
      <xdr:nvPicPr>
        <xdr:cNvPr id="4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/>
        <a:stretch>
          <a:fillRect/>
        </a:stretch>
      </xdr:blipFill>
      <xdr:spPr bwMode="auto">
        <a:xfrm>
          <a:off x="10301654" y="2586404"/>
          <a:ext cx="955863" cy="39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56"/>
  <sheetViews>
    <sheetView tabSelected="1" zoomScaleNormal="100" zoomScaleSheetLayoutView="100" workbookViewId="0">
      <selection activeCell="E9" sqref="E9"/>
    </sheetView>
  </sheetViews>
  <sheetFormatPr defaultColWidth="9.140625" defaultRowHeight="15.75"/>
  <cols>
    <col min="1" max="1" width="3.5703125" style="1" customWidth="1"/>
    <col min="2" max="2" width="27.5703125" style="1" customWidth="1"/>
    <col min="3" max="3" width="12.85546875" style="1" customWidth="1"/>
    <col min="4" max="4" width="12.42578125" style="1" customWidth="1"/>
    <col min="5" max="5" width="13.140625" style="1" customWidth="1"/>
    <col min="6" max="8" width="7.85546875" style="2" hidden="1" customWidth="1"/>
    <col min="9" max="9" width="8.140625" style="2" hidden="1" customWidth="1"/>
    <col min="10" max="10" width="8.140625" style="1" hidden="1" customWidth="1"/>
    <col min="11" max="11" width="14.28515625" style="1" customWidth="1"/>
    <col min="12" max="12" width="11.140625" style="1" customWidth="1"/>
    <col min="13" max="13" width="12.5703125" style="1" customWidth="1"/>
    <col min="14" max="14" width="16.140625" style="1" customWidth="1"/>
    <col min="15" max="15" width="15" style="1" customWidth="1"/>
    <col min="16" max="16" width="14.85546875" style="1" customWidth="1"/>
    <col min="17" max="17" width="15" style="1" customWidth="1"/>
    <col min="18" max="18" width="9.140625" style="1"/>
    <col min="19" max="19" width="14" style="4" customWidth="1"/>
    <col min="20" max="20" width="10.28515625" style="1" bestFit="1" customWidth="1"/>
    <col min="21" max="21" width="13.140625" style="1" bestFit="1" customWidth="1"/>
    <col min="22" max="22" width="12.140625" style="1" bestFit="1" customWidth="1"/>
    <col min="23" max="16384" width="9.140625" style="1"/>
  </cols>
  <sheetData>
    <row r="1" spans="1:24" ht="38.25" customHeight="1">
      <c r="M1" s="69" t="s">
        <v>60</v>
      </c>
      <c r="N1" s="69"/>
      <c r="O1" s="69"/>
      <c r="P1" s="69"/>
      <c r="Q1" s="69"/>
      <c r="R1" s="69"/>
      <c r="S1" s="3"/>
      <c r="T1" s="3"/>
      <c r="U1" s="3"/>
      <c r="V1" s="3"/>
      <c r="W1" s="3"/>
      <c r="X1" s="3"/>
    </row>
    <row r="2" spans="1:24" ht="15" customHeight="1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1"/>
    </row>
    <row r="3" spans="1:24" ht="27" customHeight="1">
      <c r="A3" s="71" t="s">
        <v>61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"/>
    </row>
    <row r="4" spans="1:24" ht="15" hidden="1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1"/>
    </row>
    <row r="5" spans="1:24" ht="15" customHeight="1">
      <c r="A5" s="74" t="s">
        <v>15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1"/>
    </row>
    <row r="6" spans="1:24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24" ht="2.2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24" ht="75" customHeight="1">
      <c r="A8" s="65" t="s">
        <v>2</v>
      </c>
      <c r="B8" s="66" t="s">
        <v>3</v>
      </c>
      <c r="C8" s="67" t="s">
        <v>1</v>
      </c>
      <c r="D8" s="67"/>
      <c r="E8" s="67"/>
      <c r="F8" s="67"/>
      <c r="G8" s="67"/>
      <c r="H8" s="67"/>
      <c r="I8" s="67"/>
      <c r="J8" s="67"/>
      <c r="K8" s="67"/>
      <c r="L8" s="66" t="s">
        <v>4</v>
      </c>
      <c r="M8" s="66" t="s">
        <v>5</v>
      </c>
      <c r="N8" s="68" t="s">
        <v>6</v>
      </c>
      <c r="O8" s="68"/>
      <c r="P8" s="68"/>
      <c r="Q8" s="20" t="s">
        <v>7</v>
      </c>
      <c r="R8" s="63" t="s">
        <v>8</v>
      </c>
    </row>
    <row r="9" spans="1:24" ht="93.75" customHeight="1">
      <c r="A9" s="65"/>
      <c r="B9" s="66"/>
      <c r="C9" s="36" t="s">
        <v>62</v>
      </c>
      <c r="D9" s="36" t="s">
        <v>63</v>
      </c>
      <c r="E9" s="36" t="s">
        <v>64</v>
      </c>
      <c r="F9" s="26" t="s">
        <v>9</v>
      </c>
      <c r="G9" s="26" t="s">
        <v>10</v>
      </c>
      <c r="H9" s="26" t="s">
        <v>11</v>
      </c>
      <c r="I9" s="26" t="s">
        <v>12</v>
      </c>
      <c r="J9" s="25" t="s">
        <v>13</v>
      </c>
      <c r="K9" s="38"/>
      <c r="L9" s="66"/>
      <c r="M9" s="66"/>
      <c r="N9" s="27" t="s">
        <v>14</v>
      </c>
      <c r="O9" s="28" t="s">
        <v>0</v>
      </c>
      <c r="P9" s="28" t="s">
        <v>17</v>
      </c>
      <c r="Q9" s="29"/>
      <c r="R9" s="63"/>
    </row>
    <row r="10" spans="1:24">
      <c r="A10" s="5">
        <v>1</v>
      </c>
      <c r="B10" s="5">
        <v>2</v>
      </c>
      <c r="C10" s="55">
        <v>3</v>
      </c>
      <c r="D10" s="5">
        <v>4</v>
      </c>
      <c r="E10" s="5">
        <v>5</v>
      </c>
      <c r="F10" s="6">
        <v>6</v>
      </c>
      <c r="G10" s="6">
        <v>7</v>
      </c>
      <c r="H10" s="6">
        <v>8</v>
      </c>
      <c r="I10" s="6">
        <v>7</v>
      </c>
      <c r="J10" s="5">
        <v>7</v>
      </c>
      <c r="K10" s="5" t="s">
        <v>57</v>
      </c>
      <c r="L10" s="5">
        <v>7</v>
      </c>
      <c r="M10" s="5">
        <v>8</v>
      </c>
      <c r="N10" s="7">
        <v>9</v>
      </c>
      <c r="O10" s="7">
        <v>10</v>
      </c>
      <c r="P10" s="7">
        <v>11</v>
      </c>
      <c r="Q10" s="5">
        <v>12</v>
      </c>
      <c r="R10" s="8">
        <v>13</v>
      </c>
    </row>
    <row r="11" spans="1:24" ht="29.25" customHeight="1">
      <c r="A11" s="36">
        <v>1</v>
      </c>
      <c r="B11" s="58" t="s">
        <v>18</v>
      </c>
      <c r="C11" s="40">
        <v>100</v>
      </c>
      <c r="D11" s="11">
        <v>80</v>
      </c>
      <c r="E11" s="11">
        <v>50</v>
      </c>
      <c r="F11" s="9"/>
      <c r="G11" s="9"/>
      <c r="H11" s="9"/>
      <c r="I11" s="9"/>
      <c r="J11" s="10"/>
      <c r="K11" s="47">
        <f t="shared" ref="K11:K15" si="0">SUM(C11:J11)</f>
        <v>230</v>
      </c>
      <c r="L11" s="11">
        <v>1</v>
      </c>
      <c r="M11" s="12">
        <v>3</v>
      </c>
      <c r="N11" s="39">
        <f t="shared" ref="N11:N15" si="1">K11/M11</f>
        <v>76.67</v>
      </c>
      <c r="O11" s="13">
        <f t="shared" ref="O11:O15" si="2">STDEV(C11:J11)</f>
        <v>25.17</v>
      </c>
      <c r="P11" s="14">
        <f t="shared" ref="P11:P15" si="3">O11/N11</f>
        <v>0.32829999999999998</v>
      </c>
      <c r="Q11" s="13">
        <f t="shared" ref="Q11:Q15" si="4">N11*L11</f>
        <v>76.67</v>
      </c>
      <c r="R11" s="15" t="s">
        <v>16</v>
      </c>
    </row>
    <row r="12" spans="1:24" ht="66.75" customHeight="1">
      <c r="A12" s="36">
        <v>2</v>
      </c>
      <c r="B12" s="58" t="s">
        <v>19</v>
      </c>
      <c r="C12" s="43">
        <v>100</v>
      </c>
      <c r="D12" s="12">
        <v>80</v>
      </c>
      <c r="E12" s="12">
        <v>130</v>
      </c>
      <c r="F12" s="41"/>
      <c r="G12" s="41"/>
      <c r="H12" s="41"/>
      <c r="I12" s="41"/>
      <c r="J12" s="42"/>
      <c r="K12" s="47">
        <f t="shared" si="0"/>
        <v>310</v>
      </c>
      <c r="L12" s="12">
        <v>1</v>
      </c>
      <c r="M12" s="12">
        <v>3</v>
      </c>
      <c r="N12" s="39">
        <f t="shared" si="1"/>
        <v>103.33</v>
      </c>
      <c r="O12" s="13">
        <f t="shared" si="2"/>
        <v>25.17</v>
      </c>
      <c r="P12" s="14">
        <f t="shared" si="3"/>
        <v>0.24360000000000001</v>
      </c>
      <c r="Q12" s="13">
        <f t="shared" si="4"/>
        <v>103.33</v>
      </c>
      <c r="R12" s="15" t="s">
        <v>16</v>
      </c>
    </row>
    <row r="13" spans="1:24" ht="46.5" customHeight="1">
      <c r="A13" s="36">
        <v>3</v>
      </c>
      <c r="B13" s="58" t="s">
        <v>20</v>
      </c>
      <c r="C13" s="56">
        <v>400</v>
      </c>
      <c r="D13" s="36">
        <v>400</v>
      </c>
      <c r="E13" s="36">
        <v>300</v>
      </c>
      <c r="F13" s="6"/>
      <c r="G13" s="6"/>
      <c r="H13" s="6"/>
      <c r="I13" s="6"/>
      <c r="J13" s="5"/>
      <c r="K13" s="47">
        <f t="shared" si="0"/>
        <v>1100</v>
      </c>
      <c r="L13" s="36">
        <v>1</v>
      </c>
      <c r="M13" s="36">
        <v>3</v>
      </c>
      <c r="N13" s="39">
        <f t="shared" si="1"/>
        <v>366.67</v>
      </c>
      <c r="O13" s="39">
        <f t="shared" si="2"/>
        <v>57.74</v>
      </c>
      <c r="P13" s="48">
        <f t="shared" si="3"/>
        <v>0.1575</v>
      </c>
      <c r="Q13" s="13">
        <f t="shared" si="4"/>
        <v>366.67</v>
      </c>
      <c r="R13" s="49" t="s">
        <v>16</v>
      </c>
    </row>
    <row r="14" spans="1:24" ht="48.75" customHeight="1">
      <c r="A14" s="36">
        <v>4</v>
      </c>
      <c r="B14" s="58" t="s">
        <v>21</v>
      </c>
      <c r="C14" s="51">
        <v>250</v>
      </c>
      <c r="D14" s="44">
        <v>200</v>
      </c>
      <c r="E14" s="44">
        <v>300</v>
      </c>
      <c r="F14" s="52"/>
      <c r="G14" s="52"/>
      <c r="H14" s="52"/>
      <c r="I14" s="52"/>
      <c r="J14" s="42"/>
      <c r="K14" s="47">
        <f t="shared" si="0"/>
        <v>750</v>
      </c>
      <c r="L14" s="44">
        <v>1</v>
      </c>
      <c r="M14" s="44">
        <v>3</v>
      </c>
      <c r="N14" s="50">
        <f t="shared" si="1"/>
        <v>250</v>
      </c>
      <c r="O14" s="45">
        <f t="shared" si="2"/>
        <v>50</v>
      </c>
      <c r="P14" s="59">
        <f t="shared" si="3"/>
        <v>0.2</v>
      </c>
      <c r="Q14" s="39">
        <f t="shared" si="4"/>
        <v>250</v>
      </c>
      <c r="R14" s="46" t="s">
        <v>16</v>
      </c>
    </row>
    <row r="15" spans="1:24" s="10" customFormat="1" ht="46.5" customHeight="1">
      <c r="A15" s="36">
        <v>5</v>
      </c>
      <c r="B15" s="58" t="s">
        <v>22</v>
      </c>
      <c r="C15" s="43">
        <v>1000</v>
      </c>
      <c r="D15" s="12">
        <v>600</v>
      </c>
      <c r="E15" s="12">
        <v>1000</v>
      </c>
      <c r="F15" s="41"/>
      <c r="G15" s="41"/>
      <c r="H15" s="41"/>
      <c r="I15" s="41"/>
      <c r="J15" s="42"/>
      <c r="K15" s="47">
        <f t="shared" si="0"/>
        <v>2600</v>
      </c>
      <c r="L15" s="12">
        <v>1</v>
      </c>
      <c r="M15" s="12">
        <v>3</v>
      </c>
      <c r="N15" s="39">
        <f t="shared" si="1"/>
        <v>866.67</v>
      </c>
      <c r="O15" s="13">
        <f t="shared" si="2"/>
        <v>230.94</v>
      </c>
      <c r="P15" s="14">
        <f t="shared" si="3"/>
        <v>0.26650000000000001</v>
      </c>
      <c r="Q15" s="13">
        <f t="shared" si="4"/>
        <v>866.67</v>
      </c>
      <c r="R15" s="15" t="s">
        <v>16</v>
      </c>
      <c r="S15" s="16"/>
    </row>
    <row r="16" spans="1:24" s="10" customFormat="1" ht="105">
      <c r="A16" s="36">
        <v>6</v>
      </c>
      <c r="B16" s="58" t="s">
        <v>23</v>
      </c>
      <c r="C16" s="40">
        <v>150</v>
      </c>
      <c r="D16" s="11">
        <v>160</v>
      </c>
      <c r="E16" s="11">
        <v>130</v>
      </c>
      <c r="F16" s="9"/>
      <c r="G16" s="9"/>
      <c r="H16" s="9"/>
      <c r="I16" s="9"/>
      <c r="K16" s="47">
        <f t="shared" ref="K16:K50" si="5">SUM(C16:J16)</f>
        <v>440</v>
      </c>
      <c r="L16" s="11">
        <v>1</v>
      </c>
      <c r="M16" s="12">
        <v>3</v>
      </c>
      <c r="N16" s="39">
        <f t="shared" ref="N16" si="6">K16/M16</f>
        <v>146.66999999999999</v>
      </c>
      <c r="O16" s="13">
        <f t="shared" ref="O16:O50" si="7">STDEV(C16:J16)</f>
        <v>15.28</v>
      </c>
      <c r="P16" s="14">
        <f t="shared" ref="P16" si="8">O16/N16</f>
        <v>0.1042</v>
      </c>
      <c r="Q16" s="13">
        <f t="shared" ref="Q16" si="9">N16*L16</f>
        <v>146.66999999999999</v>
      </c>
      <c r="R16" s="15" t="s">
        <v>16</v>
      </c>
      <c r="S16" s="16"/>
    </row>
    <row r="17" spans="1:19" s="10" customFormat="1" ht="60">
      <c r="A17" s="57">
        <v>7</v>
      </c>
      <c r="B17" s="58" t="s">
        <v>24</v>
      </c>
      <c r="C17" s="40">
        <v>100</v>
      </c>
      <c r="D17" s="11">
        <v>100</v>
      </c>
      <c r="E17" s="11">
        <v>130</v>
      </c>
      <c r="F17" s="9"/>
      <c r="G17" s="9"/>
      <c r="H17" s="9"/>
      <c r="I17" s="9"/>
      <c r="K17" s="47">
        <f t="shared" si="5"/>
        <v>330</v>
      </c>
      <c r="L17" s="11">
        <v>1</v>
      </c>
      <c r="M17" s="12">
        <v>3</v>
      </c>
      <c r="N17" s="39">
        <f t="shared" ref="N17" si="10">K17/M17</f>
        <v>110</v>
      </c>
      <c r="O17" s="39">
        <f t="shared" si="7"/>
        <v>17.32</v>
      </c>
      <c r="P17" s="48">
        <f t="shared" ref="P17:P50" si="11">O17/N17</f>
        <v>0.1575</v>
      </c>
      <c r="Q17" s="39">
        <f t="shared" ref="Q17:Q50" si="12">N17*L17</f>
        <v>110</v>
      </c>
      <c r="R17" s="15" t="s">
        <v>16</v>
      </c>
      <c r="S17" s="16"/>
    </row>
    <row r="18" spans="1:19" s="10" customFormat="1" ht="90">
      <c r="A18" s="57">
        <v>8</v>
      </c>
      <c r="B18" s="58" t="s">
        <v>25</v>
      </c>
      <c r="C18" s="40">
        <v>300</v>
      </c>
      <c r="D18" s="11">
        <v>200</v>
      </c>
      <c r="E18" s="11">
        <v>170</v>
      </c>
      <c r="F18" s="9"/>
      <c r="G18" s="9"/>
      <c r="H18" s="9"/>
      <c r="I18" s="9"/>
      <c r="K18" s="47">
        <f t="shared" si="5"/>
        <v>670</v>
      </c>
      <c r="L18" s="11">
        <v>1</v>
      </c>
      <c r="M18" s="12">
        <v>3</v>
      </c>
      <c r="N18" s="39">
        <f t="shared" ref="N18:N50" si="13">K18/M18</f>
        <v>223.33</v>
      </c>
      <c r="O18" s="39">
        <f t="shared" si="7"/>
        <v>68.069999999999993</v>
      </c>
      <c r="P18" s="48">
        <f t="shared" si="11"/>
        <v>0.30480000000000002</v>
      </c>
      <c r="Q18" s="39">
        <f t="shared" si="12"/>
        <v>223.33</v>
      </c>
      <c r="R18" s="15" t="s">
        <v>16</v>
      </c>
      <c r="S18" s="16"/>
    </row>
    <row r="19" spans="1:19" s="10" customFormat="1" ht="30">
      <c r="A19" s="57">
        <v>9</v>
      </c>
      <c r="B19" s="58" t="s">
        <v>26</v>
      </c>
      <c r="C19" s="40">
        <v>200</v>
      </c>
      <c r="D19" s="11">
        <v>180</v>
      </c>
      <c r="E19" s="11">
        <v>110</v>
      </c>
      <c r="F19" s="9"/>
      <c r="G19" s="9"/>
      <c r="H19" s="9"/>
      <c r="I19" s="9"/>
      <c r="K19" s="47">
        <f t="shared" si="5"/>
        <v>490</v>
      </c>
      <c r="L19" s="11">
        <v>1</v>
      </c>
      <c r="M19" s="12">
        <v>3</v>
      </c>
      <c r="N19" s="39">
        <f t="shared" si="13"/>
        <v>163.33000000000001</v>
      </c>
      <c r="O19" s="39">
        <f t="shared" si="7"/>
        <v>47.26</v>
      </c>
      <c r="P19" s="48">
        <f t="shared" si="11"/>
        <v>0.28939999999999999</v>
      </c>
      <c r="Q19" s="39">
        <f t="shared" si="12"/>
        <v>163.33000000000001</v>
      </c>
      <c r="R19" s="15" t="s">
        <v>16</v>
      </c>
      <c r="S19" s="16"/>
    </row>
    <row r="20" spans="1:19" s="10" customFormat="1" ht="15">
      <c r="A20" s="57">
        <v>10</v>
      </c>
      <c r="B20" s="58" t="s">
        <v>27</v>
      </c>
      <c r="C20" s="40">
        <v>200</v>
      </c>
      <c r="D20" s="11">
        <v>140</v>
      </c>
      <c r="E20" s="11">
        <v>200</v>
      </c>
      <c r="F20" s="9"/>
      <c r="G20" s="9"/>
      <c r="H20" s="9"/>
      <c r="I20" s="9"/>
      <c r="K20" s="47">
        <f t="shared" si="5"/>
        <v>540</v>
      </c>
      <c r="L20" s="11">
        <v>1</v>
      </c>
      <c r="M20" s="12">
        <v>3</v>
      </c>
      <c r="N20" s="39">
        <f t="shared" si="13"/>
        <v>180</v>
      </c>
      <c r="O20" s="39">
        <f t="shared" si="7"/>
        <v>34.64</v>
      </c>
      <c r="P20" s="48">
        <f t="shared" si="11"/>
        <v>0.19239999999999999</v>
      </c>
      <c r="Q20" s="39">
        <f t="shared" si="12"/>
        <v>180</v>
      </c>
      <c r="R20" s="15" t="s">
        <v>16</v>
      </c>
      <c r="S20" s="16"/>
    </row>
    <row r="21" spans="1:19" s="10" customFormat="1" ht="15">
      <c r="A21" s="57">
        <v>11</v>
      </c>
      <c r="B21" s="58" t="s">
        <v>28</v>
      </c>
      <c r="C21" s="40">
        <v>150</v>
      </c>
      <c r="D21" s="11">
        <v>120</v>
      </c>
      <c r="E21" s="11">
        <v>110</v>
      </c>
      <c r="F21" s="9"/>
      <c r="G21" s="9"/>
      <c r="H21" s="9"/>
      <c r="I21" s="9"/>
      <c r="K21" s="47">
        <f t="shared" si="5"/>
        <v>380</v>
      </c>
      <c r="L21" s="11">
        <v>1</v>
      </c>
      <c r="M21" s="12">
        <v>3</v>
      </c>
      <c r="N21" s="39">
        <f t="shared" si="13"/>
        <v>126.67</v>
      </c>
      <c r="O21" s="39">
        <f t="shared" si="7"/>
        <v>20.82</v>
      </c>
      <c r="P21" s="48">
        <f t="shared" si="11"/>
        <v>0.16439999999999999</v>
      </c>
      <c r="Q21" s="39">
        <f t="shared" si="12"/>
        <v>126.67</v>
      </c>
      <c r="R21" s="15" t="s">
        <v>16</v>
      </c>
      <c r="S21" s="16"/>
    </row>
    <row r="22" spans="1:19" s="10" customFormat="1" ht="15">
      <c r="A22" s="57">
        <v>12</v>
      </c>
      <c r="B22" s="58" t="s">
        <v>29</v>
      </c>
      <c r="C22" s="40">
        <v>200</v>
      </c>
      <c r="D22" s="11">
        <v>120</v>
      </c>
      <c r="E22" s="11">
        <v>170</v>
      </c>
      <c r="F22" s="9"/>
      <c r="G22" s="9"/>
      <c r="H22" s="9"/>
      <c r="I22" s="9"/>
      <c r="K22" s="47">
        <f t="shared" si="5"/>
        <v>490</v>
      </c>
      <c r="L22" s="11">
        <v>1</v>
      </c>
      <c r="M22" s="12">
        <v>3</v>
      </c>
      <c r="N22" s="39">
        <f t="shared" si="13"/>
        <v>163.33000000000001</v>
      </c>
      <c r="O22" s="39">
        <f t="shared" si="7"/>
        <v>40.409999999999997</v>
      </c>
      <c r="P22" s="48">
        <f t="shared" si="11"/>
        <v>0.24740000000000001</v>
      </c>
      <c r="Q22" s="39">
        <f t="shared" si="12"/>
        <v>163.33000000000001</v>
      </c>
      <c r="R22" s="15" t="s">
        <v>16</v>
      </c>
      <c r="S22" s="16"/>
    </row>
    <row r="23" spans="1:19" s="10" customFormat="1" ht="30">
      <c r="A23" s="57">
        <v>13</v>
      </c>
      <c r="B23" s="58" t="s">
        <v>30</v>
      </c>
      <c r="C23" s="40">
        <v>200</v>
      </c>
      <c r="D23" s="11">
        <v>120</v>
      </c>
      <c r="E23" s="11">
        <v>170</v>
      </c>
      <c r="F23" s="9"/>
      <c r="G23" s="9"/>
      <c r="H23" s="9"/>
      <c r="I23" s="9"/>
      <c r="K23" s="47">
        <f t="shared" si="5"/>
        <v>490</v>
      </c>
      <c r="L23" s="11">
        <v>1</v>
      </c>
      <c r="M23" s="12">
        <v>3</v>
      </c>
      <c r="N23" s="39">
        <f t="shared" si="13"/>
        <v>163.33000000000001</v>
      </c>
      <c r="O23" s="39">
        <f t="shared" si="7"/>
        <v>40.409999999999997</v>
      </c>
      <c r="P23" s="48">
        <f t="shared" si="11"/>
        <v>0.24740000000000001</v>
      </c>
      <c r="Q23" s="39">
        <f t="shared" si="12"/>
        <v>163.33000000000001</v>
      </c>
      <c r="R23" s="15" t="s">
        <v>16</v>
      </c>
      <c r="S23" s="16"/>
    </row>
    <row r="24" spans="1:19" s="10" customFormat="1" ht="15">
      <c r="A24" s="57">
        <v>14</v>
      </c>
      <c r="B24" s="58" t="s">
        <v>31</v>
      </c>
      <c r="C24" s="40">
        <v>150</v>
      </c>
      <c r="D24" s="11">
        <v>120</v>
      </c>
      <c r="E24" s="11">
        <v>110</v>
      </c>
      <c r="F24" s="9"/>
      <c r="G24" s="9"/>
      <c r="H24" s="9"/>
      <c r="I24" s="9"/>
      <c r="K24" s="47">
        <f t="shared" si="5"/>
        <v>380</v>
      </c>
      <c r="L24" s="11">
        <v>1</v>
      </c>
      <c r="M24" s="12">
        <v>3</v>
      </c>
      <c r="N24" s="39">
        <f t="shared" si="13"/>
        <v>126.67</v>
      </c>
      <c r="O24" s="39">
        <f t="shared" si="7"/>
        <v>20.82</v>
      </c>
      <c r="P24" s="48">
        <f t="shared" si="11"/>
        <v>0.16439999999999999</v>
      </c>
      <c r="Q24" s="39">
        <f t="shared" si="12"/>
        <v>126.67</v>
      </c>
      <c r="R24" s="15" t="s">
        <v>16</v>
      </c>
      <c r="S24" s="16"/>
    </row>
    <row r="25" spans="1:19" s="10" customFormat="1" ht="15">
      <c r="A25" s="57">
        <v>15</v>
      </c>
      <c r="B25" s="58" t="s">
        <v>32</v>
      </c>
      <c r="C25" s="40">
        <v>200</v>
      </c>
      <c r="D25" s="11">
        <v>120</v>
      </c>
      <c r="E25" s="11">
        <v>130</v>
      </c>
      <c r="F25" s="9"/>
      <c r="G25" s="9"/>
      <c r="H25" s="9"/>
      <c r="I25" s="9"/>
      <c r="K25" s="47">
        <f t="shared" si="5"/>
        <v>450</v>
      </c>
      <c r="L25" s="11">
        <v>1</v>
      </c>
      <c r="M25" s="12">
        <v>3</v>
      </c>
      <c r="N25" s="39">
        <f t="shared" si="13"/>
        <v>150</v>
      </c>
      <c r="O25" s="39">
        <f t="shared" si="7"/>
        <v>43.59</v>
      </c>
      <c r="P25" s="48">
        <f t="shared" si="11"/>
        <v>0.29060000000000002</v>
      </c>
      <c r="Q25" s="39">
        <f t="shared" si="12"/>
        <v>150</v>
      </c>
      <c r="R25" s="15" t="s">
        <v>16</v>
      </c>
      <c r="S25" s="16"/>
    </row>
    <row r="26" spans="1:19" s="10" customFormat="1" ht="30">
      <c r="A26" s="57">
        <v>16</v>
      </c>
      <c r="B26" s="58" t="s">
        <v>33</v>
      </c>
      <c r="C26" s="40">
        <v>200</v>
      </c>
      <c r="D26" s="11">
        <v>120</v>
      </c>
      <c r="E26" s="11">
        <v>130</v>
      </c>
      <c r="F26" s="9"/>
      <c r="G26" s="9"/>
      <c r="H26" s="9"/>
      <c r="I26" s="9"/>
      <c r="K26" s="47">
        <f t="shared" si="5"/>
        <v>450</v>
      </c>
      <c r="L26" s="11">
        <v>1</v>
      </c>
      <c r="M26" s="12">
        <v>3</v>
      </c>
      <c r="N26" s="39">
        <f t="shared" si="13"/>
        <v>150</v>
      </c>
      <c r="O26" s="39">
        <f t="shared" si="7"/>
        <v>43.59</v>
      </c>
      <c r="P26" s="48">
        <f t="shared" si="11"/>
        <v>0.29060000000000002</v>
      </c>
      <c r="Q26" s="39">
        <f t="shared" si="12"/>
        <v>150</v>
      </c>
      <c r="R26" s="15" t="s">
        <v>16</v>
      </c>
      <c r="S26" s="16"/>
    </row>
    <row r="27" spans="1:19" s="10" customFormat="1" ht="15">
      <c r="A27" s="57">
        <v>17</v>
      </c>
      <c r="B27" s="58" t="s">
        <v>34</v>
      </c>
      <c r="C27" s="40">
        <v>200</v>
      </c>
      <c r="D27" s="11">
        <v>140</v>
      </c>
      <c r="E27" s="11">
        <v>110</v>
      </c>
      <c r="F27" s="9"/>
      <c r="G27" s="9"/>
      <c r="H27" s="9"/>
      <c r="I27" s="9"/>
      <c r="K27" s="47">
        <f t="shared" si="5"/>
        <v>450</v>
      </c>
      <c r="L27" s="11">
        <v>1</v>
      </c>
      <c r="M27" s="12">
        <v>3</v>
      </c>
      <c r="N27" s="39">
        <f t="shared" si="13"/>
        <v>150</v>
      </c>
      <c r="O27" s="39">
        <f t="shared" si="7"/>
        <v>45.83</v>
      </c>
      <c r="P27" s="48">
        <f t="shared" si="11"/>
        <v>0.30549999999999999</v>
      </c>
      <c r="Q27" s="39">
        <f t="shared" si="12"/>
        <v>150</v>
      </c>
      <c r="R27" s="15" t="s">
        <v>16</v>
      </c>
      <c r="S27" s="16"/>
    </row>
    <row r="28" spans="1:19" s="10" customFormat="1" ht="30">
      <c r="A28" s="57">
        <v>18</v>
      </c>
      <c r="B28" s="58" t="s">
        <v>35</v>
      </c>
      <c r="C28" s="40">
        <v>200</v>
      </c>
      <c r="D28" s="11">
        <v>120</v>
      </c>
      <c r="E28" s="11">
        <v>170</v>
      </c>
      <c r="F28" s="9"/>
      <c r="G28" s="9"/>
      <c r="H28" s="9"/>
      <c r="I28" s="9"/>
      <c r="K28" s="47">
        <f t="shared" si="5"/>
        <v>490</v>
      </c>
      <c r="L28" s="11">
        <v>1</v>
      </c>
      <c r="M28" s="12">
        <v>3</v>
      </c>
      <c r="N28" s="39">
        <f t="shared" si="13"/>
        <v>163.33000000000001</v>
      </c>
      <c r="O28" s="39">
        <f t="shared" si="7"/>
        <v>40.409999999999997</v>
      </c>
      <c r="P28" s="48">
        <f t="shared" si="11"/>
        <v>0.24740000000000001</v>
      </c>
      <c r="Q28" s="39">
        <f t="shared" si="12"/>
        <v>163.33000000000001</v>
      </c>
      <c r="R28" s="15" t="s">
        <v>16</v>
      </c>
      <c r="S28" s="16"/>
    </row>
    <row r="29" spans="1:19" s="10" customFormat="1" ht="30">
      <c r="A29" s="57">
        <v>19</v>
      </c>
      <c r="B29" s="58" t="s">
        <v>36</v>
      </c>
      <c r="C29" s="40">
        <v>50</v>
      </c>
      <c r="D29" s="11">
        <v>80</v>
      </c>
      <c r="E29" s="11">
        <v>100</v>
      </c>
      <c r="F29" s="9"/>
      <c r="G29" s="9"/>
      <c r="H29" s="9"/>
      <c r="I29" s="9"/>
      <c r="K29" s="47">
        <f t="shared" si="5"/>
        <v>230</v>
      </c>
      <c r="L29" s="11">
        <v>1</v>
      </c>
      <c r="M29" s="12">
        <v>3</v>
      </c>
      <c r="N29" s="39">
        <f t="shared" si="13"/>
        <v>76.67</v>
      </c>
      <c r="O29" s="39">
        <f t="shared" si="7"/>
        <v>25.17</v>
      </c>
      <c r="P29" s="48">
        <f t="shared" si="11"/>
        <v>0.32829999999999998</v>
      </c>
      <c r="Q29" s="39">
        <f t="shared" si="12"/>
        <v>76.67</v>
      </c>
      <c r="R29" s="15" t="s">
        <v>16</v>
      </c>
      <c r="S29" s="16"/>
    </row>
    <row r="30" spans="1:19" s="10" customFormat="1" ht="15">
      <c r="A30" s="57">
        <v>20</v>
      </c>
      <c r="B30" s="58" t="s">
        <v>37</v>
      </c>
      <c r="C30" s="40">
        <v>50</v>
      </c>
      <c r="D30" s="11">
        <v>40</v>
      </c>
      <c r="E30" s="11">
        <v>50</v>
      </c>
      <c r="F30" s="9"/>
      <c r="G30" s="9"/>
      <c r="H30" s="9"/>
      <c r="I30" s="9"/>
      <c r="K30" s="47">
        <f t="shared" si="5"/>
        <v>140</v>
      </c>
      <c r="L30" s="11">
        <v>1</v>
      </c>
      <c r="M30" s="12">
        <v>3</v>
      </c>
      <c r="N30" s="39">
        <f t="shared" si="13"/>
        <v>46.67</v>
      </c>
      <c r="O30" s="39">
        <f t="shared" si="7"/>
        <v>5.77</v>
      </c>
      <c r="P30" s="48">
        <f t="shared" si="11"/>
        <v>0.1236</v>
      </c>
      <c r="Q30" s="39">
        <f t="shared" si="12"/>
        <v>46.67</v>
      </c>
      <c r="R30" s="15" t="s">
        <v>16</v>
      </c>
      <c r="S30" s="16"/>
    </row>
    <row r="31" spans="1:19" s="10" customFormat="1" ht="15">
      <c r="A31" s="57">
        <v>21</v>
      </c>
      <c r="B31" s="58" t="s">
        <v>38</v>
      </c>
      <c r="C31" s="40">
        <v>50</v>
      </c>
      <c r="D31" s="11">
        <v>40</v>
      </c>
      <c r="E31" s="11">
        <v>50</v>
      </c>
      <c r="F31" s="9"/>
      <c r="G31" s="9"/>
      <c r="H31" s="9"/>
      <c r="I31" s="9"/>
      <c r="K31" s="47">
        <f t="shared" si="5"/>
        <v>140</v>
      </c>
      <c r="L31" s="11">
        <v>1</v>
      </c>
      <c r="M31" s="12">
        <v>3</v>
      </c>
      <c r="N31" s="39">
        <f t="shared" si="13"/>
        <v>46.67</v>
      </c>
      <c r="O31" s="39">
        <f t="shared" si="7"/>
        <v>5.77</v>
      </c>
      <c r="P31" s="48">
        <f t="shared" si="11"/>
        <v>0.1236</v>
      </c>
      <c r="Q31" s="39">
        <f t="shared" si="12"/>
        <v>46.67</v>
      </c>
      <c r="R31" s="15" t="s">
        <v>16</v>
      </c>
      <c r="S31" s="16"/>
    </row>
    <row r="32" spans="1:19" s="10" customFormat="1" ht="15">
      <c r="A32" s="57">
        <v>22</v>
      </c>
      <c r="B32" s="58" t="s">
        <v>39</v>
      </c>
      <c r="C32" s="40">
        <v>50</v>
      </c>
      <c r="D32" s="11">
        <v>40</v>
      </c>
      <c r="E32" s="11">
        <v>50</v>
      </c>
      <c r="F32" s="9"/>
      <c r="G32" s="9"/>
      <c r="H32" s="9"/>
      <c r="I32" s="9"/>
      <c r="K32" s="47">
        <f t="shared" si="5"/>
        <v>140</v>
      </c>
      <c r="L32" s="11">
        <v>1</v>
      </c>
      <c r="M32" s="12">
        <v>3</v>
      </c>
      <c r="N32" s="39">
        <f t="shared" si="13"/>
        <v>46.67</v>
      </c>
      <c r="O32" s="39">
        <f t="shared" si="7"/>
        <v>5.77</v>
      </c>
      <c r="P32" s="48">
        <f t="shared" si="11"/>
        <v>0.1236</v>
      </c>
      <c r="Q32" s="39">
        <f t="shared" si="12"/>
        <v>46.67</v>
      </c>
      <c r="R32" s="15" t="s">
        <v>16</v>
      </c>
      <c r="S32" s="16"/>
    </row>
    <row r="33" spans="1:19" s="10" customFormat="1" ht="15">
      <c r="A33" s="57">
        <v>23</v>
      </c>
      <c r="B33" s="58" t="s">
        <v>40</v>
      </c>
      <c r="C33" s="40">
        <v>50</v>
      </c>
      <c r="D33" s="11">
        <v>50</v>
      </c>
      <c r="E33" s="11">
        <v>50</v>
      </c>
      <c r="F33" s="9"/>
      <c r="G33" s="9"/>
      <c r="H33" s="9"/>
      <c r="I33" s="9"/>
      <c r="K33" s="47">
        <f t="shared" si="5"/>
        <v>150</v>
      </c>
      <c r="L33" s="11">
        <v>1</v>
      </c>
      <c r="M33" s="12">
        <v>3</v>
      </c>
      <c r="N33" s="39">
        <f t="shared" si="13"/>
        <v>50</v>
      </c>
      <c r="O33" s="39">
        <f t="shared" si="7"/>
        <v>0</v>
      </c>
      <c r="P33" s="48">
        <f t="shared" si="11"/>
        <v>0</v>
      </c>
      <c r="Q33" s="39">
        <f t="shared" si="12"/>
        <v>50</v>
      </c>
      <c r="R33" s="15" t="s">
        <v>16</v>
      </c>
      <c r="S33" s="16"/>
    </row>
    <row r="34" spans="1:19" s="10" customFormat="1" ht="15">
      <c r="A34" s="57">
        <v>24</v>
      </c>
      <c r="B34" s="58" t="s">
        <v>41</v>
      </c>
      <c r="C34" s="40">
        <v>50</v>
      </c>
      <c r="D34" s="11">
        <v>50</v>
      </c>
      <c r="E34" s="11">
        <v>50</v>
      </c>
      <c r="F34" s="9"/>
      <c r="G34" s="9"/>
      <c r="H34" s="9"/>
      <c r="I34" s="9"/>
      <c r="K34" s="47">
        <f t="shared" si="5"/>
        <v>150</v>
      </c>
      <c r="L34" s="11">
        <v>1</v>
      </c>
      <c r="M34" s="12">
        <v>3</v>
      </c>
      <c r="N34" s="39">
        <f t="shared" si="13"/>
        <v>50</v>
      </c>
      <c r="O34" s="39">
        <f t="shared" si="7"/>
        <v>0</v>
      </c>
      <c r="P34" s="48">
        <f t="shared" si="11"/>
        <v>0</v>
      </c>
      <c r="Q34" s="39">
        <f t="shared" si="12"/>
        <v>50</v>
      </c>
      <c r="R34" s="15" t="s">
        <v>16</v>
      </c>
      <c r="S34" s="16"/>
    </row>
    <row r="35" spans="1:19" s="10" customFormat="1" ht="15">
      <c r="A35" s="57">
        <v>25</v>
      </c>
      <c r="B35" s="58" t="s">
        <v>42</v>
      </c>
      <c r="C35" s="40">
        <v>50</v>
      </c>
      <c r="D35" s="11">
        <v>40</v>
      </c>
      <c r="E35" s="11">
        <v>50</v>
      </c>
      <c r="F35" s="9"/>
      <c r="G35" s="9"/>
      <c r="H35" s="9"/>
      <c r="I35" s="9"/>
      <c r="K35" s="47">
        <f t="shared" si="5"/>
        <v>140</v>
      </c>
      <c r="L35" s="11">
        <v>1</v>
      </c>
      <c r="M35" s="12">
        <v>3</v>
      </c>
      <c r="N35" s="39">
        <f t="shared" si="13"/>
        <v>46.67</v>
      </c>
      <c r="O35" s="39">
        <f t="shared" si="7"/>
        <v>5.77</v>
      </c>
      <c r="P35" s="48">
        <f t="shared" si="11"/>
        <v>0.1236</v>
      </c>
      <c r="Q35" s="39">
        <f t="shared" si="12"/>
        <v>46.67</v>
      </c>
      <c r="R35" s="15" t="s">
        <v>16</v>
      </c>
      <c r="S35" s="16"/>
    </row>
    <row r="36" spans="1:19" s="10" customFormat="1" ht="60">
      <c r="A36" s="57">
        <v>26</v>
      </c>
      <c r="B36" s="58" t="s">
        <v>43</v>
      </c>
      <c r="C36" s="40">
        <v>50</v>
      </c>
      <c r="D36" s="11">
        <v>40</v>
      </c>
      <c r="E36" s="11">
        <v>30</v>
      </c>
      <c r="F36" s="9"/>
      <c r="G36" s="9"/>
      <c r="H36" s="9"/>
      <c r="I36" s="9"/>
      <c r="K36" s="47">
        <f t="shared" si="5"/>
        <v>120</v>
      </c>
      <c r="L36" s="11">
        <v>1</v>
      </c>
      <c r="M36" s="12">
        <v>3</v>
      </c>
      <c r="N36" s="39">
        <f t="shared" si="13"/>
        <v>40</v>
      </c>
      <c r="O36" s="39">
        <f t="shared" si="7"/>
        <v>10</v>
      </c>
      <c r="P36" s="48">
        <f t="shared" si="11"/>
        <v>0.25</v>
      </c>
      <c r="Q36" s="39">
        <f t="shared" si="12"/>
        <v>40</v>
      </c>
      <c r="R36" s="15" t="s">
        <v>16</v>
      </c>
      <c r="S36" s="16"/>
    </row>
    <row r="37" spans="1:19" s="10" customFormat="1" ht="30">
      <c r="A37" s="57">
        <v>27</v>
      </c>
      <c r="B37" s="58" t="s">
        <v>36</v>
      </c>
      <c r="C37" s="40">
        <v>50</v>
      </c>
      <c r="D37" s="11">
        <v>80</v>
      </c>
      <c r="E37" s="11">
        <v>100</v>
      </c>
      <c r="F37" s="9"/>
      <c r="G37" s="9"/>
      <c r="H37" s="9"/>
      <c r="I37" s="9"/>
      <c r="K37" s="47">
        <f t="shared" si="5"/>
        <v>230</v>
      </c>
      <c r="L37" s="11">
        <v>1</v>
      </c>
      <c r="M37" s="12">
        <v>3</v>
      </c>
      <c r="N37" s="39">
        <f t="shared" si="13"/>
        <v>76.67</v>
      </c>
      <c r="O37" s="39">
        <f t="shared" si="7"/>
        <v>25.17</v>
      </c>
      <c r="P37" s="48">
        <f t="shared" si="11"/>
        <v>0.32829999999999998</v>
      </c>
      <c r="Q37" s="39">
        <f t="shared" si="12"/>
        <v>76.67</v>
      </c>
      <c r="R37" s="15" t="s">
        <v>16</v>
      </c>
      <c r="S37" s="16"/>
    </row>
    <row r="38" spans="1:19" s="10" customFormat="1" ht="30">
      <c r="A38" s="57">
        <v>28</v>
      </c>
      <c r="B38" s="58" t="s">
        <v>44</v>
      </c>
      <c r="C38" s="40">
        <v>50</v>
      </c>
      <c r="D38" s="11">
        <v>80</v>
      </c>
      <c r="E38" s="11">
        <v>50</v>
      </c>
      <c r="F38" s="9"/>
      <c r="G38" s="9"/>
      <c r="H38" s="9"/>
      <c r="I38" s="9"/>
      <c r="K38" s="47">
        <f t="shared" si="5"/>
        <v>180</v>
      </c>
      <c r="L38" s="11">
        <v>1</v>
      </c>
      <c r="M38" s="12">
        <v>3</v>
      </c>
      <c r="N38" s="39">
        <f t="shared" si="13"/>
        <v>60</v>
      </c>
      <c r="O38" s="39">
        <f t="shared" si="7"/>
        <v>17.32</v>
      </c>
      <c r="P38" s="48">
        <f t="shared" si="11"/>
        <v>0.28870000000000001</v>
      </c>
      <c r="Q38" s="39">
        <f t="shared" si="12"/>
        <v>60</v>
      </c>
      <c r="R38" s="15" t="s">
        <v>16</v>
      </c>
      <c r="S38" s="16"/>
    </row>
    <row r="39" spans="1:19" s="10" customFormat="1" ht="15">
      <c r="A39" s="57">
        <v>29</v>
      </c>
      <c r="B39" s="58" t="s">
        <v>45</v>
      </c>
      <c r="C39" s="40">
        <v>50</v>
      </c>
      <c r="D39" s="11">
        <v>50</v>
      </c>
      <c r="E39" s="11">
        <v>30</v>
      </c>
      <c r="F39" s="9"/>
      <c r="G39" s="9"/>
      <c r="H39" s="9"/>
      <c r="I39" s="9"/>
      <c r="K39" s="47">
        <f t="shared" si="5"/>
        <v>130</v>
      </c>
      <c r="L39" s="11">
        <v>1</v>
      </c>
      <c r="M39" s="12">
        <v>3</v>
      </c>
      <c r="N39" s="39">
        <f t="shared" si="13"/>
        <v>43.33</v>
      </c>
      <c r="O39" s="39">
        <f t="shared" si="7"/>
        <v>11.55</v>
      </c>
      <c r="P39" s="48">
        <f t="shared" si="11"/>
        <v>0.2666</v>
      </c>
      <c r="Q39" s="39">
        <f t="shared" si="12"/>
        <v>43.33</v>
      </c>
      <c r="R39" s="15" t="s">
        <v>16</v>
      </c>
      <c r="S39" s="16"/>
    </row>
    <row r="40" spans="1:19" s="10" customFormat="1" ht="75">
      <c r="A40" s="57">
        <v>30</v>
      </c>
      <c r="B40" s="58" t="s">
        <v>46</v>
      </c>
      <c r="C40" s="40">
        <v>50</v>
      </c>
      <c r="D40" s="11">
        <v>50</v>
      </c>
      <c r="E40" s="11">
        <v>50</v>
      </c>
      <c r="F40" s="9"/>
      <c r="G40" s="9"/>
      <c r="H40" s="9"/>
      <c r="I40" s="9"/>
      <c r="K40" s="47">
        <f t="shared" si="5"/>
        <v>150</v>
      </c>
      <c r="L40" s="11">
        <v>1</v>
      </c>
      <c r="M40" s="12">
        <v>3</v>
      </c>
      <c r="N40" s="39">
        <f t="shared" si="13"/>
        <v>50</v>
      </c>
      <c r="O40" s="39">
        <f t="shared" si="7"/>
        <v>0</v>
      </c>
      <c r="P40" s="48">
        <f t="shared" si="11"/>
        <v>0</v>
      </c>
      <c r="Q40" s="39">
        <f t="shared" si="12"/>
        <v>50</v>
      </c>
      <c r="R40" s="15" t="s">
        <v>16</v>
      </c>
      <c r="S40" s="16"/>
    </row>
    <row r="41" spans="1:19" s="10" customFormat="1" ht="45">
      <c r="A41" s="57">
        <v>31</v>
      </c>
      <c r="B41" s="58" t="s">
        <v>47</v>
      </c>
      <c r="C41" s="40">
        <v>50</v>
      </c>
      <c r="D41" s="11">
        <v>50</v>
      </c>
      <c r="E41" s="11">
        <v>30</v>
      </c>
      <c r="F41" s="9"/>
      <c r="G41" s="9"/>
      <c r="H41" s="9"/>
      <c r="I41" s="9"/>
      <c r="K41" s="47">
        <f t="shared" si="5"/>
        <v>130</v>
      </c>
      <c r="L41" s="11">
        <v>1</v>
      </c>
      <c r="M41" s="12">
        <v>3</v>
      </c>
      <c r="N41" s="39">
        <f t="shared" si="13"/>
        <v>43.33</v>
      </c>
      <c r="O41" s="39">
        <f t="shared" si="7"/>
        <v>11.55</v>
      </c>
      <c r="P41" s="48">
        <f t="shared" si="11"/>
        <v>0.2666</v>
      </c>
      <c r="Q41" s="39">
        <f t="shared" si="12"/>
        <v>43.33</v>
      </c>
      <c r="R41" s="15" t="s">
        <v>16</v>
      </c>
      <c r="S41" s="16"/>
    </row>
    <row r="42" spans="1:19" s="10" customFormat="1" ht="45">
      <c r="A42" s="57">
        <v>32</v>
      </c>
      <c r="B42" s="58" t="s">
        <v>48</v>
      </c>
      <c r="C42" s="40">
        <v>50</v>
      </c>
      <c r="D42" s="11">
        <v>40</v>
      </c>
      <c r="E42" s="11">
        <v>30</v>
      </c>
      <c r="F42" s="9"/>
      <c r="G42" s="9"/>
      <c r="H42" s="9"/>
      <c r="I42" s="9"/>
      <c r="K42" s="47">
        <f t="shared" si="5"/>
        <v>120</v>
      </c>
      <c r="L42" s="11">
        <v>1</v>
      </c>
      <c r="M42" s="12">
        <v>3</v>
      </c>
      <c r="N42" s="39">
        <f t="shared" si="13"/>
        <v>40</v>
      </c>
      <c r="O42" s="39">
        <f t="shared" si="7"/>
        <v>10</v>
      </c>
      <c r="P42" s="48">
        <f t="shared" si="11"/>
        <v>0.25</v>
      </c>
      <c r="Q42" s="39">
        <f t="shared" si="12"/>
        <v>40</v>
      </c>
      <c r="R42" s="15" t="s">
        <v>16</v>
      </c>
      <c r="S42" s="16"/>
    </row>
    <row r="43" spans="1:19" s="10" customFormat="1" ht="30">
      <c r="A43" s="57">
        <v>33</v>
      </c>
      <c r="B43" s="58" t="s">
        <v>49</v>
      </c>
      <c r="C43" s="40">
        <v>50</v>
      </c>
      <c r="D43" s="11">
        <v>50</v>
      </c>
      <c r="E43" s="11">
        <v>30</v>
      </c>
      <c r="F43" s="9"/>
      <c r="G43" s="9"/>
      <c r="H43" s="9"/>
      <c r="I43" s="9"/>
      <c r="K43" s="47">
        <f t="shared" si="5"/>
        <v>130</v>
      </c>
      <c r="L43" s="11">
        <v>1</v>
      </c>
      <c r="M43" s="12">
        <v>3</v>
      </c>
      <c r="N43" s="39">
        <f t="shared" si="13"/>
        <v>43.33</v>
      </c>
      <c r="O43" s="39">
        <f t="shared" si="7"/>
        <v>11.55</v>
      </c>
      <c r="P43" s="48">
        <f t="shared" si="11"/>
        <v>0.2666</v>
      </c>
      <c r="Q43" s="39">
        <f t="shared" si="12"/>
        <v>43.33</v>
      </c>
      <c r="R43" s="15" t="s">
        <v>16</v>
      </c>
      <c r="S43" s="16"/>
    </row>
    <row r="44" spans="1:19" s="10" customFormat="1" ht="30">
      <c r="A44" s="57">
        <v>34</v>
      </c>
      <c r="B44" s="58" t="s">
        <v>50</v>
      </c>
      <c r="C44" s="40">
        <v>500</v>
      </c>
      <c r="D44" s="11">
        <v>400</v>
      </c>
      <c r="E44" s="11">
        <v>300</v>
      </c>
      <c r="F44" s="9"/>
      <c r="G44" s="9"/>
      <c r="H44" s="9"/>
      <c r="I44" s="9"/>
      <c r="K44" s="47">
        <f t="shared" si="5"/>
        <v>1200</v>
      </c>
      <c r="L44" s="11">
        <v>1</v>
      </c>
      <c r="M44" s="12">
        <v>3</v>
      </c>
      <c r="N44" s="39">
        <f t="shared" si="13"/>
        <v>400</v>
      </c>
      <c r="O44" s="39">
        <f t="shared" si="7"/>
        <v>100</v>
      </c>
      <c r="P44" s="48">
        <f t="shared" si="11"/>
        <v>0.25</v>
      </c>
      <c r="Q44" s="39">
        <f t="shared" si="12"/>
        <v>400</v>
      </c>
      <c r="R44" s="15" t="s">
        <v>16</v>
      </c>
      <c r="S44" s="16"/>
    </row>
    <row r="45" spans="1:19" s="10" customFormat="1" ht="30">
      <c r="A45" s="57">
        <v>35</v>
      </c>
      <c r="B45" s="58" t="s">
        <v>51</v>
      </c>
      <c r="C45" s="40">
        <v>50</v>
      </c>
      <c r="D45" s="11">
        <v>50</v>
      </c>
      <c r="E45" s="11">
        <v>30</v>
      </c>
      <c r="F45" s="9"/>
      <c r="G45" s="9"/>
      <c r="H45" s="9"/>
      <c r="I45" s="9"/>
      <c r="K45" s="47">
        <f t="shared" si="5"/>
        <v>130</v>
      </c>
      <c r="L45" s="11">
        <v>1</v>
      </c>
      <c r="M45" s="12">
        <v>3</v>
      </c>
      <c r="N45" s="39">
        <f t="shared" si="13"/>
        <v>43.33</v>
      </c>
      <c r="O45" s="39">
        <f t="shared" si="7"/>
        <v>11.55</v>
      </c>
      <c r="P45" s="48">
        <f t="shared" si="11"/>
        <v>0.2666</v>
      </c>
      <c r="Q45" s="39">
        <f t="shared" si="12"/>
        <v>43.33</v>
      </c>
      <c r="R45" s="15" t="s">
        <v>16</v>
      </c>
      <c r="S45" s="16"/>
    </row>
    <row r="46" spans="1:19" s="10" customFormat="1" ht="45">
      <c r="A46" s="57">
        <v>36</v>
      </c>
      <c r="B46" s="58" t="s">
        <v>52</v>
      </c>
      <c r="C46" s="40">
        <v>550</v>
      </c>
      <c r="D46" s="11">
        <v>450</v>
      </c>
      <c r="E46" s="11">
        <v>300</v>
      </c>
      <c r="F46" s="9"/>
      <c r="G46" s="9"/>
      <c r="H46" s="9"/>
      <c r="I46" s="9"/>
      <c r="K46" s="47">
        <f t="shared" si="5"/>
        <v>1300</v>
      </c>
      <c r="L46" s="11">
        <v>1</v>
      </c>
      <c r="M46" s="12">
        <v>3</v>
      </c>
      <c r="N46" s="39">
        <f t="shared" si="13"/>
        <v>433.33</v>
      </c>
      <c r="O46" s="39">
        <f t="shared" si="7"/>
        <v>125.83</v>
      </c>
      <c r="P46" s="48">
        <f t="shared" si="11"/>
        <v>0.29039999999999999</v>
      </c>
      <c r="Q46" s="39">
        <f t="shared" si="12"/>
        <v>433.33</v>
      </c>
      <c r="R46" s="15" t="s">
        <v>16</v>
      </c>
      <c r="S46" s="16"/>
    </row>
    <row r="47" spans="1:19" s="10" customFormat="1" ht="45">
      <c r="A47" s="57">
        <v>37</v>
      </c>
      <c r="B47" s="58" t="s">
        <v>53</v>
      </c>
      <c r="C47" s="40">
        <v>550</v>
      </c>
      <c r="D47" s="11">
        <v>450</v>
      </c>
      <c r="E47" s="11">
        <v>300</v>
      </c>
      <c r="F47" s="9"/>
      <c r="G47" s="9"/>
      <c r="H47" s="9"/>
      <c r="I47" s="9"/>
      <c r="K47" s="47">
        <f t="shared" si="5"/>
        <v>1300</v>
      </c>
      <c r="L47" s="11">
        <v>1</v>
      </c>
      <c r="M47" s="12">
        <v>3</v>
      </c>
      <c r="N47" s="39">
        <f t="shared" si="13"/>
        <v>433.33</v>
      </c>
      <c r="O47" s="39">
        <f t="shared" si="7"/>
        <v>125.83</v>
      </c>
      <c r="P47" s="48">
        <f t="shared" si="11"/>
        <v>0.29039999999999999</v>
      </c>
      <c r="Q47" s="39">
        <f t="shared" si="12"/>
        <v>433.33</v>
      </c>
      <c r="R47" s="15" t="s">
        <v>16</v>
      </c>
      <c r="S47" s="16"/>
    </row>
    <row r="48" spans="1:19" s="10" customFormat="1" ht="45">
      <c r="A48" s="57">
        <v>38</v>
      </c>
      <c r="B48" s="58" t="s">
        <v>54</v>
      </c>
      <c r="C48" s="40">
        <v>550</v>
      </c>
      <c r="D48" s="11">
        <v>450</v>
      </c>
      <c r="E48" s="11">
        <v>300</v>
      </c>
      <c r="F48" s="9"/>
      <c r="G48" s="9"/>
      <c r="H48" s="9"/>
      <c r="I48" s="9"/>
      <c r="K48" s="47">
        <f t="shared" si="5"/>
        <v>1300</v>
      </c>
      <c r="L48" s="11">
        <v>1</v>
      </c>
      <c r="M48" s="12">
        <v>3</v>
      </c>
      <c r="N48" s="39">
        <f t="shared" si="13"/>
        <v>433.33</v>
      </c>
      <c r="O48" s="39">
        <f t="shared" si="7"/>
        <v>125.83</v>
      </c>
      <c r="P48" s="48">
        <f t="shared" si="11"/>
        <v>0.29039999999999999</v>
      </c>
      <c r="Q48" s="39">
        <f t="shared" si="12"/>
        <v>433.33</v>
      </c>
      <c r="R48" s="15" t="s">
        <v>16</v>
      </c>
      <c r="S48" s="16"/>
    </row>
    <row r="49" spans="1:19" s="10" customFormat="1" ht="15">
      <c r="A49" s="57">
        <v>39</v>
      </c>
      <c r="B49" s="58" t="s">
        <v>55</v>
      </c>
      <c r="C49" s="40">
        <v>300</v>
      </c>
      <c r="D49" s="11">
        <v>300</v>
      </c>
      <c r="E49" s="11">
        <v>200</v>
      </c>
      <c r="F49" s="9"/>
      <c r="G49" s="9"/>
      <c r="H49" s="9"/>
      <c r="I49" s="9"/>
      <c r="K49" s="47">
        <f t="shared" si="5"/>
        <v>800</v>
      </c>
      <c r="L49" s="11">
        <v>1</v>
      </c>
      <c r="M49" s="12">
        <v>3</v>
      </c>
      <c r="N49" s="39">
        <f t="shared" si="13"/>
        <v>266.67</v>
      </c>
      <c r="O49" s="39">
        <f t="shared" si="7"/>
        <v>57.74</v>
      </c>
      <c r="P49" s="48">
        <f t="shared" si="11"/>
        <v>0.2165</v>
      </c>
      <c r="Q49" s="39">
        <f t="shared" si="12"/>
        <v>266.67</v>
      </c>
      <c r="R49" s="15" t="s">
        <v>16</v>
      </c>
      <c r="S49" s="16"/>
    </row>
    <row r="50" spans="1:19" s="10" customFormat="1" ht="30">
      <c r="A50" s="57">
        <v>40</v>
      </c>
      <c r="B50" s="58" t="s">
        <v>56</v>
      </c>
      <c r="C50" s="40">
        <v>300</v>
      </c>
      <c r="D50" s="11">
        <v>200</v>
      </c>
      <c r="E50" s="11">
        <v>300</v>
      </c>
      <c r="F50" s="9"/>
      <c r="G50" s="9"/>
      <c r="H50" s="9"/>
      <c r="I50" s="9"/>
      <c r="K50" s="47">
        <f t="shared" si="5"/>
        <v>800</v>
      </c>
      <c r="L50" s="11">
        <v>1</v>
      </c>
      <c r="M50" s="12">
        <v>3</v>
      </c>
      <c r="N50" s="39">
        <f t="shared" si="13"/>
        <v>266.67</v>
      </c>
      <c r="O50" s="39">
        <f t="shared" si="7"/>
        <v>57.74</v>
      </c>
      <c r="P50" s="48">
        <f t="shared" si="11"/>
        <v>0.2165</v>
      </c>
      <c r="Q50" s="39">
        <f t="shared" si="12"/>
        <v>266.67</v>
      </c>
      <c r="R50" s="15" t="s">
        <v>16</v>
      </c>
      <c r="S50" s="16"/>
    </row>
    <row r="51" spans="1:19" ht="15.75" customHeight="1">
      <c r="B51" s="17"/>
      <c r="C51" s="60">
        <f>SUM(C11:C50)</f>
        <v>7850</v>
      </c>
      <c r="D51" s="60">
        <f>SUM(D11:D50)</f>
        <v>6200</v>
      </c>
      <c r="E51" s="60">
        <f>SUM(E11:E50)</f>
        <v>6100</v>
      </c>
      <c r="F51" s="18"/>
      <c r="G51" s="18"/>
      <c r="H51" s="18"/>
      <c r="I51" s="18"/>
      <c r="J51" s="17"/>
      <c r="K51" s="17"/>
      <c r="L51" s="64" t="s">
        <v>58</v>
      </c>
      <c r="M51" s="64"/>
      <c r="N51" s="64"/>
      <c r="O51" s="64"/>
      <c r="P51" s="19"/>
      <c r="Q51" s="61">
        <f>SUM(Q11:Q50)</f>
        <v>6716.67</v>
      </c>
      <c r="R51" s="21"/>
    </row>
    <row r="52" spans="1:19" ht="15.75" customHeight="1">
      <c r="A52" s="22"/>
    </row>
    <row r="53" spans="1:19" ht="15">
      <c r="A53" s="32"/>
      <c r="B53" s="37"/>
      <c r="C53" s="30"/>
      <c r="D53" s="30"/>
      <c r="E53" s="30"/>
      <c r="F53" s="33"/>
      <c r="G53" s="33"/>
      <c r="H53" s="33"/>
      <c r="I53" s="33"/>
      <c r="J53" s="30"/>
      <c r="K53" s="30"/>
      <c r="L53" s="30"/>
      <c r="M53" s="30"/>
      <c r="N53" s="35"/>
      <c r="O53" s="35"/>
      <c r="P53" s="34"/>
      <c r="Q53" s="31"/>
      <c r="R53" s="30"/>
      <c r="S53" s="1"/>
    </row>
    <row r="54" spans="1:19">
      <c r="B54" s="53"/>
    </row>
    <row r="55" spans="1:19">
      <c r="B55" s="54"/>
      <c r="K55" s="23"/>
      <c r="Q55" s="24"/>
    </row>
    <row r="56" spans="1:19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</sheetData>
  <mergeCells count="14">
    <mergeCell ref="M1:R1"/>
    <mergeCell ref="A2:R2"/>
    <mergeCell ref="A3:R4"/>
    <mergeCell ref="A7:R7"/>
    <mergeCell ref="A5:R6"/>
    <mergeCell ref="B56:R56"/>
    <mergeCell ref="R8:R9"/>
    <mergeCell ref="L51:O51"/>
    <mergeCell ref="A8:A9"/>
    <mergeCell ref="B8:B9"/>
    <mergeCell ref="C8:K8"/>
    <mergeCell ref="L8:L9"/>
    <mergeCell ref="M8:M9"/>
    <mergeCell ref="N8:P8"/>
  </mergeCells>
  <printOptions horizontalCentered="1"/>
  <pageMargins left="0.59055118110236227" right="0.27559055118110237" top="0.59055118110236227" bottom="0.19685039370078741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Расчёт НМЦК</vt:lpstr>
      <vt:lpstr>'Расчёт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Оводенко</dc:creator>
  <cp:lastModifiedBy>KaposhkoIV</cp:lastModifiedBy>
  <cp:lastPrinted>2026-05-27T14:07:41Z</cp:lastPrinted>
  <dcterms:created xsi:type="dcterms:W3CDTF">2016-04-14T15:19:31Z</dcterms:created>
  <dcterms:modified xsi:type="dcterms:W3CDTF">2026-06-24T11:55:10Z</dcterms:modified>
</cp:coreProperties>
</file>