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500"/>
  </bookViews>
  <sheets>
    <sheet name="ср.ариф." sheetId="1" r:id="rId1"/>
  </sheets>
  <definedNames>
    <definedName name="OLE_LINK1" localSheetId="0">ср.ариф.!#REF!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8" i="1" l="1"/>
  <c r="T9" i="1"/>
  <c r="T10" i="1"/>
  <c r="T11" i="1"/>
  <c r="T12" i="1"/>
  <c r="T13" i="1"/>
  <c r="T14" i="1"/>
  <c r="T15" i="1"/>
  <c r="S8" i="1"/>
  <c r="S9" i="1"/>
  <c r="S10" i="1"/>
  <c r="S11" i="1"/>
  <c r="S12" i="1"/>
  <c r="S13" i="1"/>
  <c r="S14" i="1"/>
  <c r="S15" i="1"/>
  <c r="P8" i="1"/>
  <c r="P9" i="1"/>
  <c r="P10" i="1"/>
  <c r="P11" i="1"/>
  <c r="P12" i="1"/>
  <c r="P13" i="1"/>
  <c r="P14" i="1"/>
  <c r="P15" i="1"/>
  <c r="O8" i="1"/>
  <c r="O9" i="1"/>
  <c r="O10" i="1"/>
  <c r="O11" i="1"/>
  <c r="O12" i="1"/>
  <c r="O13" i="1"/>
  <c r="O14" i="1"/>
  <c r="O15" i="1"/>
  <c r="N8" i="1"/>
  <c r="R8" i="1" s="1"/>
  <c r="N9" i="1"/>
  <c r="R9" i="1" s="1"/>
  <c r="N10" i="1"/>
  <c r="R10" i="1" s="1"/>
  <c r="N11" i="1"/>
  <c r="R11" i="1" s="1"/>
  <c r="N12" i="1"/>
  <c r="R12" i="1" s="1"/>
  <c r="N13" i="1"/>
  <c r="R13" i="1" s="1"/>
  <c r="N14" i="1"/>
  <c r="R14" i="1" s="1"/>
  <c r="N15" i="1"/>
  <c r="R15" i="1" s="1"/>
  <c r="T7" i="1"/>
  <c r="S7" i="1"/>
  <c r="P7" i="1"/>
  <c r="O7" i="1"/>
  <c r="N7" i="1"/>
  <c r="R7" i="1" s="1"/>
  <c r="T16" i="1" l="1"/>
  <c r="Q13" i="1"/>
  <c r="Q12" i="1"/>
  <c r="Q11" i="1"/>
  <c r="Q10" i="1"/>
  <c r="Q9" i="1"/>
  <c r="Q8" i="1"/>
  <c r="Q14" i="1"/>
  <c r="Q15" i="1"/>
  <c r="Q7" i="1"/>
</calcChain>
</file>

<file path=xl/sharedStrings.xml><?xml version="1.0" encoding="utf-8"?>
<sst xmlns="http://schemas.openxmlformats.org/spreadsheetml/2006/main" count="51" uniqueCount="38">
  <si>
    <t>№ п/п</t>
  </si>
  <si>
    <t>Источник №1</t>
  </si>
  <si>
    <t>Источник №2</t>
  </si>
  <si>
    <t>Источник №3</t>
  </si>
  <si>
    <t>Источник №4</t>
  </si>
  <si>
    <t>Источник №5</t>
  </si>
  <si>
    <t>Средн. арифм.</t>
  </si>
  <si>
    <t>Кол-во знач.</t>
  </si>
  <si>
    <t>Сред.квадр.откл. σ=</t>
  </si>
  <si>
    <t>Коэфф вариации V=</t>
  </si>
  <si>
    <t>Кол-во</t>
  </si>
  <si>
    <t>Цена за ед.изм.</t>
  </si>
  <si>
    <t>РК</t>
  </si>
  <si>
    <t>%</t>
  </si>
  <si>
    <t>РК с %</t>
  </si>
  <si>
    <r>
      <t xml:space="preserve">Директор ФИЦ ПХФ и МХ РАН  </t>
    </r>
    <r>
      <rPr>
        <u/>
        <sz val="11"/>
        <rFont val="Times New Roman"/>
        <family val="1"/>
        <charset val="204"/>
      </rPr>
      <t>____________</t>
    </r>
    <r>
      <rPr>
        <sz val="11"/>
        <rFont val="Times New Roman"/>
        <family val="1"/>
        <charset val="204"/>
      </rPr>
      <t>__  Голосов Е.В.</t>
    </r>
  </si>
  <si>
    <t>Ед. изм.</t>
  </si>
  <si>
    <t>*Цена за ед. товара</t>
  </si>
  <si>
    <t>ИТОГО:</t>
  </si>
  <si>
    <t xml:space="preserve">                    (должность)                                         подписано ЭЦП                (расшифровка подписи)</t>
  </si>
  <si>
    <t xml:space="preserve">ОБОСНОВАНИЕ ЦЕНЫ КОНТРАКТА
</t>
  </si>
  <si>
    <t xml:space="preserve">Цена контракта рассчитана методом сопоставимых рыночных цен (анализа рынка).
</t>
  </si>
  <si>
    <t>* С целью эффективного использования бюджетных средств, в соответствии со ст. 34, 72 Бюджетного кодекса РФ, цена контракта с единственным поставщиком рассчитана исходя из минимального значения цены единицы.</t>
  </si>
  <si>
    <t>*Расчет цены контракта</t>
  </si>
  <si>
    <t>Расчет цены контракта</t>
  </si>
  <si>
    <t>Наименование товара</t>
  </si>
  <si>
    <t>усл.ед.</t>
  </si>
  <si>
    <t>Оказание услуг по метрологической поверке/калибровке оборудования</t>
  </si>
  <si>
    <t xml:space="preserve">Комплекс для измерения поверхностного натяжения  BP100
зав.№30016412
</t>
  </si>
  <si>
    <t xml:space="preserve">Газоанализатор КиП-МГ4
зав.№МГ40000634
</t>
  </si>
  <si>
    <t xml:space="preserve">Миллиомметр АМ-6000
зав.№14250799
</t>
  </si>
  <si>
    <t xml:space="preserve">Копер маятниковый  МК-50
зав.№20
</t>
  </si>
  <si>
    <t xml:space="preserve">Микрометр гладкий МК-025
зав.№56537
</t>
  </si>
  <si>
    <t xml:space="preserve">Спектрометр Фурье инфракрасный ФСМ-1202
зав.№080222
</t>
  </si>
  <si>
    <t>индикатор утечки газа ФТ-02В1 зав.№1408140</t>
  </si>
  <si>
    <t>Пирометр PD-4-06 зав.№OO2</t>
  </si>
  <si>
    <t>Спектрофотометр SPECORD 210 зав.№ 223F1953C</t>
  </si>
  <si>
    <t>В результате проведенного расчета стартовая цена составит   95100,00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</si>
</sst>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28" x14ac:knownFonts="1"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333399"/>
      <name val="Calibri"/>
      <family val="2"/>
      <charset val="204"/>
    </font>
    <font>
      <b/>
      <sz val="13"/>
      <color rgb="FF333399"/>
      <name val="Calibri"/>
      <family val="2"/>
      <charset val="204"/>
    </font>
    <font>
      <b/>
      <sz val="11"/>
      <color rgb="FF333399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333399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FFFFCC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FFFF99"/>
        <bgColor rgb="FFFFFFCC"/>
      </patternFill>
    </fill>
    <fill>
      <patternFill patternType="solid">
        <fgColor rgb="FF99CCFF"/>
        <bgColor rgb="FFCCCCFF"/>
      </patternFill>
    </fill>
    <fill>
      <patternFill patternType="solid">
        <fgColor rgb="FF33CCCC"/>
        <bgColor rgb="FF00CCFF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666699"/>
        <bgColor rgb="FF808080"/>
      </patternFill>
    </fill>
    <fill>
      <patternFill patternType="solid">
        <fgColor rgb="FFFF6600"/>
        <bgColor rgb="FFFF9900"/>
      </patternFill>
    </fill>
    <fill>
      <patternFill patternType="solid">
        <fgColor rgb="FF969696"/>
        <bgColor rgb="FF80808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33CCCC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27" fillId="2" borderId="0" applyBorder="0" applyProtection="0"/>
    <xf numFmtId="0" fontId="27" fillId="3" borderId="0" applyBorder="0" applyProtection="0"/>
    <xf numFmtId="0" fontId="27" fillId="4" borderId="0" applyBorder="0" applyProtection="0"/>
    <xf numFmtId="0" fontId="27" fillId="2" borderId="0" applyBorder="0" applyProtection="0"/>
    <xf numFmtId="0" fontId="27" fillId="5" borderId="0" applyBorder="0" applyProtection="0"/>
    <xf numFmtId="0" fontId="27" fillId="3" borderId="0" applyBorder="0" applyProtection="0"/>
    <xf numFmtId="0" fontId="27" fillId="6" borderId="0" applyBorder="0" applyProtection="0"/>
    <xf numFmtId="0" fontId="27" fillId="7" borderId="0" applyBorder="0" applyProtection="0"/>
    <xf numFmtId="0" fontId="27" fillId="8" borderId="0" applyBorder="0" applyProtection="0"/>
    <xf numFmtId="0" fontId="27" fillId="6" borderId="0" applyBorder="0" applyProtection="0"/>
    <xf numFmtId="0" fontId="27" fillId="9" borderId="0" applyBorder="0" applyProtection="0"/>
    <xf numFmtId="0" fontId="27" fillId="3" borderId="0" applyBorder="0" applyProtection="0"/>
    <xf numFmtId="0" fontId="1" fillId="10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6" borderId="0" applyBorder="0" applyProtection="0"/>
    <xf numFmtId="0" fontId="1" fillId="10" borderId="0" applyBorder="0" applyProtection="0"/>
    <xf numFmtId="0" fontId="1" fillId="3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3" borderId="0" applyBorder="0" applyProtection="0"/>
    <xf numFmtId="0" fontId="1" fillId="10" borderId="0" applyBorder="0" applyProtection="0"/>
    <xf numFmtId="0" fontId="1" fillId="14" borderId="0" applyBorder="0" applyProtection="0"/>
    <xf numFmtId="0" fontId="2" fillId="3" borderId="1" applyProtection="0"/>
    <xf numFmtId="0" fontId="3" fillId="2" borderId="2" applyProtection="0"/>
    <xf numFmtId="0" fontId="4" fillId="2" borderId="1" applyProtection="0"/>
    <xf numFmtId="0" fontId="5" fillId="0" borderId="3" applyProtection="0"/>
    <xf numFmtId="0" fontId="6" fillId="0" borderId="4" applyProtection="0"/>
    <xf numFmtId="0" fontId="7" fillId="0" borderId="5" applyProtection="0"/>
    <xf numFmtId="0" fontId="7" fillId="0" borderId="0" applyBorder="0" applyProtection="0"/>
    <xf numFmtId="0" fontId="8" fillId="0" borderId="6" applyProtection="0"/>
    <xf numFmtId="0" fontId="9" fillId="15" borderId="7" applyProtection="0"/>
    <xf numFmtId="0" fontId="10" fillId="0" borderId="0" applyBorder="0" applyProtection="0"/>
    <xf numFmtId="0" fontId="11" fillId="8" borderId="0" applyBorder="0" applyProtection="0"/>
    <xf numFmtId="0" fontId="12" fillId="0" borderId="0"/>
    <xf numFmtId="0" fontId="13" fillId="0" borderId="0"/>
    <xf numFmtId="0" fontId="14" fillId="16" borderId="0" applyBorder="0" applyProtection="0"/>
    <xf numFmtId="0" fontId="15" fillId="0" borderId="0" applyBorder="0" applyProtection="0"/>
    <xf numFmtId="0" fontId="13" fillId="4" borderId="8" applyProtection="0"/>
    <xf numFmtId="0" fontId="16" fillId="0" borderId="9" applyProtection="0"/>
    <xf numFmtId="0" fontId="17" fillId="0" borderId="0" applyBorder="0" applyProtection="0"/>
    <xf numFmtId="0" fontId="18" fillId="17" borderId="0" applyBorder="0" applyProtection="0"/>
  </cellStyleXfs>
  <cellXfs count="38">
    <xf numFmtId="0" fontId="0" fillId="0" borderId="0" xfId="0"/>
    <xf numFmtId="0" fontId="19" fillId="0" borderId="0" xfId="0" applyFont="1" applyFill="1"/>
    <xf numFmtId="0" fontId="0" fillId="0" borderId="0" xfId="0" applyFill="1"/>
    <xf numFmtId="2" fontId="22" fillId="0" borderId="11" xfId="0" applyNumberFormat="1" applyFont="1" applyFill="1" applyBorder="1" applyAlignment="1">
      <alignment horizontal="center" vertical="center" wrapText="1"/>
    </xf>
    <xf numFmtId="2" fontId="19" fillId="0" borderId="0" xfId="0" applyNumberFormat="1" applyFont="1" applyFill="1"/>
    <xf numFmtId="0" fontId="24" fillId="0" borderId="0" xfId="0" applyFont="1" applyFill="1" applyAlignment="1">
      <alignment horizontal="left" vertical="top" wrapText="1"/>
    </xf>
    <xf numFmtId="0" fontId="19" fillId="0" borderId="0" xfId="0" applyFont="1" applyFill="1" applyAlignment="1">
      <alignment horizontal="center"/>
    </xf>
    <xf numFmtId="164" fontId="19" fillId="0" borderId="0" xfId="0" applyNumberFormat="1" applyFont="1" applyFill="1"/>
    <xf numFmtId="0" fontId="22" fillId="0" borderId="16" xfId="0" applyFont="1" applyFill="1" applyBorder="1" applyAlignment="1">
      <alignment horizontal="center" vertical="center" wrapText="1"/>
    </xf>
    <xf numFmtId="164" fontId="22" fillId="0" borderId="11" xfId="0" applyNumberFormat="1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wrapText="1"/>
    </xf>
    <xf numFmtId="164" fontId="22" fillId="0" borderId="11" xfId="0" applyNumberFormat="1" applyFont="1" applyFill="1" applyBorder="1" applyAlignment="1" applyProtection="1">
      <alignment horizontal="center" vertical="center" wrapText="1"/>
      <protection locked="0"/>
    </xf>
    <xf numFmtId="164" fontId="22" fillId="0" borderId="11" xfId="0" applyNumberFormat="1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164" fontId="22" fillId="0" borderId="11" xfId="0" applyNumberFormat="1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164" fontId="22" fillId="0" borderId="11" xfId="0" applyNumberFormat="1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right" vertical="center" wrapText="1"/>
    </xf>
    <xf numFmtId="0" fontId="22" fillId="0" borderId="10" xfId="0" applyFont="1" applyFill="1" applyBorder="1" applyAlignment="1">
      <alignment horizontal="right" vertical="center" wrapText="1"/>
    </xf>
    <xf numFmtId="0" fontId="22" fillId="0" borderId="17" xfId="0" applyFont="1" applyFill="1" applyBorder="1" applyAlignment="1">
      <alignment horizontal="right" vertical="center" wrapText="1"/>
    </xf>
    <xf numFmtId="0" fontId="22" fillId="0" borderId="12" xfId="0" applyFont="1" applyFill="1" applyBorder="1" applyAlignment="1">
      <alignment horizontal="right" vertical="center" wrapText="1"/>
    </xf>
    <xf numFmtId="0" fontId="20" fillId="0" borderId="0" xfId="0" applyFont="1" applyFill="1" applyBorder="1" applyAlignment="1">
      <alignment horizontal="center" vertical="top" wrapText="1"/>
    </xf>
    <xf numFmtId="0" fontId="26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 wrapText="1"/>
    </xf>
    <xf numFmtId="14" fontId="24" fillId="0" borderId="0" xfId="0" applyNumberFormat="1" applyFont="1" applyFill="1" applyBorder="1" applyAlignment="1">
      <alignment horizontal="center" vertical="top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horizontal="left" vertical="top" wrapText="1"/>
    </xf>
    <xf numFmtId="0" fontId="24" fillId="0" borderId="0" xfId="0" applyFont="1" applyFill="1" applyBorder="1" applyAlignment="1">
      <alignment horizontal="left" vertical="center"/>
    </xf>
    <xf numFmtId="0" fontId="21" fillId="0" borderId="11" xfId="0" applyFont="1" applyBorder="1"/>
  </cellXfs>
  <cellStyles count="44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19050</xdr:colOff>
      <xdr:row>40</xdr:row>
      <xdr:rowOff>142876</xdr:rowOff>
    </xdr:from>
    <xdr:to>
      <xdr:col>15</xdr:col>
      <xdr:colOff>38100</xdr:colOff>
      <xdr:row>43</xdr:row>
      <xdr:rowOff>85725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304800" y="14411326"/>
          <a:ext cx="9658350" cy="514349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I37"/>
  <sheetViews>
    <sheetView tabSelected="1" zoomScaleNormal="100" workbookViewId="0">
      <pane ySplit="1" topLeftCell="A2" activePane="bottomLeft" state="frozen"/>
      <selection pane="bottomLeft" activeCell="T19" sqref="T19"/>
    </sheetView>
  </sheetViews>
  <sheetFormatPr defaultColWidth="9.140625" defaultRowHeight="15" x14ac:dyDescent="0.25"/>
  <cols>
    <col min="1" max="1" width="4.28515625" style="1" customWidth="1"/>
    <col min="2" max="2" width="57.85546875" style="1" customWidth="1"/>
    <col min="3" max="3" width="9.140625" style="1"/>
    <col min="4" max="4" width="6.42578125" style="1" customWidth="1"/>
    <col min="5" max="5" width="16" style="1" customWidth="1"/>
    <col min="6" max="6" width="14.85546875" style="1" customWidth="1"/>
    <col min="7" max="7" width="14" style="1" customWidth="1"/>
    <col min="8" max="8" width="7.28515625" style="6" hidden="1" customWidth="1"/>
    <col min="9" max="9" width="11.5703125" style="6" hidden="1" customWidth="1"/>
    <col min="10" max="13" width="9.140625" style="1" hidden="1"/>
    <col min="14" max="14" width="18.7109375" style="1" customWidth="1"/>
    <col min="15" max="15" width="7.5703125" style="1" customWidth="1"/>
    <col min="16" max="16" width="11.28515625" style="1" customWidth="1"/>
    <col min="17" max="17" width="9.28515625" style="1" customWidth="1"/>
    <col min="18" max="18" width="16.7109375" style="1" customWidth="1"/>
    <col min="19" max="19" width="11.7109375" style="1" customWidth="1"/>
    <col min="20" max="20" width="12.140625" style="1" customWidth="1"/>
    <col min="21" max="21" width="9.28515625" style="1" customWidth="1"/>
    <col min="22" max="1023" width="9.140625" style="1"/>
    <col min="1024" max="16384" width="9.140625" style="2"/>
  </cols>
  <sheetData>
    <row r="1" spans="1:20" ht="22.5" customHeight="1" x14ac:dyDescent="0.25">
      <c r="A1" s="27" t="s">
        <v>20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0" ht="22.5" customHeight="1" x14ac:dyDescent="0.25">
      <c r="A2" s="27" t="s">
        <v>27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0" ht="12.7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</row>
    <row r="4" spans="1:20" ht="21.75" customHeight="1" x14ac:dyDescent="0.25">
      <c r="A4" s="35" t="s">
        <v>21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</row>
    <row r="5" spans="1:20" ht="41.25" customHeight="1" x14ac:dyDescent="0.25">
      <c r="A5" s="31" t="s">
        <v>0</v>
      </c>
      <c r="B5" s="32" t="s">
        <v>25</v>
      </c>
      <c r="C5" s="21" t="s">
        <v>16</v>
      </c>
      <c r="D5" s="21" t="s">
        <v>10</v>
      </c>
      <c r="E5" s="9" t="s">
        <v>1</v>
      </c>
      <c r="F5" s="9" t="s">
        <v>2</v>
      </c>
      <c r="G5" s="9" t="s">
        <v>3</v>
      </c>
      <c r="H5" s="20" t="s">
        <v>4</v>
      </c>
      <c r="I5" s="20"/>
      <c r="J5" s="20"/>
      <c r="K5" s="20" t="s">
        <v>5</v>
      </c>
      <c r="L5" s="20"/>
      <c r="M5" s="20"/>
      <c r="N5" s="20" t="s">
        <v>6</v>
      </c>
      <c r="O5" s="31" t="s">
        <v>7</v>
      </c>
      <c r="P5" s="31" t="s">
        <v>8</v>
      </c>
      <c r="Q5" s="31" t="s">
        <v>9</v>
      </c>
      <c r="R5" s="20" t="s">
        <v>24</v>
      </c>
      <c r="S5" s="20" t="s">
        <v>17</v>
      </c>
      <c r="T5" s="20" t="s">
        <v>23</v>
      </c>
    </row>
    <row r="6" spans="1:20" ht="39" customHeight="1" x14ac:dyDescent="0.25">
      <c r="A6" s="31"/>
      <c r="B6" s="33"/>
      <c r="C6" s="22"/>
      <c r="D6" s="22"/>
      <c r="E6" s="9" t="s">
        <v>11</v>
      </c>
      <c r="F6" s="9" t="s">
        <v>11</v>
      </c>
      <c r="G6" s="9" t="s">
        <v>11</v>
      </c>
      <c r="H6" s="9" t="s">
        <v>12</v>
      </c>
      <c r="I6" s="9" t="s">
        <v>13</v>
      </c>
      <c r="J6" s="9" t="s">
        <v>14</v>
      </c>
      <c r="K6" s="9" t="s">
        <v>12</v>
      </c>
      <c r="L6" s="9" t="s">
        <v>13</v>
      </c>
      <c r="M6" s="9" t="s">
        <v>14</v>
      </c>
      <c r="N6" s="20"/>
      <c r="O6" s="31"/>
      <c r="P6" s="31"/>
      <c r="Q6" s="31"/>
      <c r="R6" s="20"/>
      <c r="S6" s="20"/>
      <c r="T6" s="20"/>
    </row>
    <row r="7" spans="1:20" ht="36.75" x14ac:dyDescent="0.25">
      <c r="A7" s="8">
        <v>1</v>
      </c>
      <c r="B7" s="12" t="s">
        <v>28</v>
      </c>
      <c r="C7" s="11" t="s">
        <v>26</v>
      </c>
      <c r="D7" s="3">
        <v>1</v>
      </c>
      <c r="E7" s="13">
        <v>5500</v>
      </c>
      <c r="F7" s="13">
        <v>6500</v>
      </c>
      <c r="G7" s="13">
        <v>7000</v>
      </c>
      <c r="H7" s="9"/>
      <c r="I7" s="9"/>
      <c r="J7" s="9"/>
      <c r="K7" s="9"/>
      <c r="L7" s="9"/>
      <c r="M7" s="9"/>
      <c r="N7" s="9">
        <f t="shared" ref="N7:N15" si="0">(E7+F7+G7)/3</f>
        <v>6333.333333333333</v>
      </c>
      <c r="O7" s="10">
        <f t="shared" ref="O7:O15" si="1">COUNT(E7,F7,G7,J7,M7)</f>
        <v>3</v>
      </c>
      <c r="P7" s="3">
        <f t="shared" ref="P7:P15" si="2">STDEV(E7,F7,G7,J7,M7)</f>
        <v>763.76261582597328</v>
      </c>
      <c r="Q7" s="3">
        <f t="shared" ref="Q7:Q15" si="3">P7/N7*100</f>
        <v>12.059409723568001</v>
      </c>
      <c r="R7" s="9">
        <f t="shared" ref="R7:R15" si="4">D7*N7</f>
        <v>6333.333333333333</v>
      </c>
      <c r="S7" s="9">
        <f t="shared" ref="S7:S15" si="5">E7</f>
        <v>5500</v>
      </c>
      <c r="T7" s="9">
        <f t="shared" ref="T7:T15" si="6">E7*D7</f>
        <v>5500</v>
      </c>
    </row>
    <row r="8" spans="1:20" ht="36.75" x14ac:dyDescent="0.25">
      <c r="A8" s="8">
        <v>2</v>
      </c>
      <c r="B8" s="12" t="s">
        <v>29</v>
      </c>
      <c r="C8" s="15" t="s">
        <v>26</v>
      </c>
      <c r="D8" s="3">
        <v>1</v>
      </c>
      <c r="E8" s="13">
        <v>15000</v>
      </c>
      <c r="F8" s="13">
        <v>16000</v>
      </c>
      <c r="G8" s="13">
        <v>17000</v>
      </c>
      <c r="H8" s="14"/>
      <c r="I8" s="14"/>
      <c r="J8" s="14"/>
      <c r="K8" s="14"/>
      <c r="L8" s="14"/>
      <c r="M8" s="14"/>
      <c r="N8" s="16">
        <f t="shared" si="0"/>
        <v>16000</v>
      </c>
      <c r="O8" s="17">
        <f t="shared" si="1"/>
        <v>3</v>
      </c>
      <c r="P8" s="3">
        <f t="shared" si="2"/>
        <v>1000</v>
      </c>
      <c r="Q8" s="3">
        <f t="shared" si="3"/>
        <v>6.25</v>
      </c>
      <c r="R8" s="16">
        <f t="shared" si="4"/>
        <v>16000</v>
      </c>
      <c r="S8" s="16">
        <f t="shared" si="5"/>
        <v>15000</v>
      </c>
      <c r="T8" s="16">
        <f t="shared" si="6"/>
        <v>15000</v>
      </c>
    </row>
    <row r="9" spans="1:20" ht="36.75" x14ac:dyDescent="0.25">
      <c r="A9" s="8">
        <v>3</v>
      </c>
      <c r="B9" s="12" t="s">
        <v>30</v>
      </c>
      <c r="C9" s="18" t="s">
        <v>26</v>
      </c>
      <c r="D9" s="3">
        <v>1</v>
      </c>
      <c r="E9" s="13">
        <v>8350</v>
      </c>
      <c r="F9" s="13">
        <v>9350</v>
      </c>
      <c r="G9" s="13">
        <v>9650</v>
      </c>
      <c r="H9" s="16"/>
      <c r="I9" s="16"/>
      <c r="J9" s="16"/>
      <c r="K9" s="16"/>
      <c r="L9" s="16"/>
      <c r="M9" s="16"/>
      <c r="N9" s="16">
        <f t="shared" si="0"/>
        <v>9116.6666666666661</v>
      </c>
      <c r="O9" s="17">
        <f t="shared" si="1"/>
        <v>3</v>
      </c>
      <c r="P9" s="3">
        <f t="shared" si="2"/>
        <v>680.68592855540453</v>
      </c>
      <c r="Q9" s="3">
        <f t="shared" si="3"/>
        <v>7.4663904411927371</v>
      </c>
      <c r="R9" s="16">
        <f t="shared" si="4"/>
        <v>9116.6666666666661</v>
      </c>
      <c r="S9" s="16">
        <f t="shared" si="5"/>
        <v>8350</v>
      </c>
      <c r="T9" s="16">
        <f t="shared" si="6"/>
        <v>8350</v>
      </c>
    </row>
    <row r="10" spans="1:20" ht="36.75" x14ac:dyDescent="0.25">
      <c r="A10" s="8">
        <v>4</v>
      </c>
      <c r="B10" s="12" t="s">
        <v>31</v>
      </c>
      <c r="C10" s="18" t="s">
        <v>26</v>
      </c>
      <c r="D10" s="3">
        <v>1</v>
      </c>
      <c r="E10" s="13">
        <v>8000</v>
      </c>
      <c r="F10" s="13">
        <v>9000</v>
      </c>
      <c r="G10" s="13">
        <v>9000</v>
      </c>
      <c r="H10" s="16"/>
      <c r="I10" s="16"/>
      <c r="J10" s="16"/>
      <c r="K10" s="16"/>
      <c r="L10" s="16"/>
      <c r="M10" s="16"/>
      <c r="N10" s="16">
        <f t="shared" si="0"/>
        <v>8666.6666666666661</v>
      </c>
      <c r="O10" s="17">
        <f t="shared" si="1"/>
        <v>3</v>
      </c>
      <c r="P10" s="3">
        <f t="shared" si="2"/>
        <v>577.35026918962569</v>
      </c>
      <c r="Q10" s="3">
        <f t="shared" si="3"/>
        <v>6.661733875264912</v>
      </c>
      <c r="R10" s="16">
        <f t="shared" si="4"/>
        <v>8666.6666666666661</v>
      </c>
      <c r="S10" s="16">
        <f t="shared" si="5"/>
        <v>8000</v>
      </c>
      <c r="T10" s="16">
        <f t="shared" si="6"/>
        <v>8000</v>
      </c>
    </row>
    <row r="11" spans="1:20" ht="36.75" x14ac:dyDescent="0.25">
      <c r="A11" s="8">
        <v>5</v>
      </c>
      <c r="B11" s="12" t="s">
        <v>32</v>
      </c>
      <c r="C11" s="18" t="s">
        <v>26</v>
      </c>
      <c r="D11" s="3">
        <v>1</v>
      </c>
      <c r="E11" s="13">
        <v>13900</v>
      </c>
      <c r="F11" s="13">
        <v>14900</v>
      </c>
      <c r="G11" s="13">
        <v>15000</v>
      </c>
      <c r="H11" s="16"/>
      <c r="I11" s="16"/>
      <c r="J11" s="16"/>
      <c r="K11" s="16"/>
      <c r="L11" s="16"/>
      <c r="M11" s="16"/>
      <c r="N11" s="16">
        <f t="shared" si="0"/>
        <v>14600</v>
      </c>
      <c r="O11" s="17">
        <f t="shared" si="1"/>
        <v>3</v>
      </c>
      <c r="P11" s="3">
        <f t="shared" si="2"/>
        <v>608.27625302982199</v>
      </c>
      <c r="Q11" s="3">
        <f t="shared" si="3"/>
        <v>4.1662757056837121</v>
      </c>
      <c r="R11" s="16">
        <f t="shared" si="4"/>
        <v>14600</v>
      </c>
      <c r="S11" s="16">
        <f t="shared" si="5"/>
        <v>13900</v>
      </c>
      <c r="T11" s="16">
        <f t="shared" si="6"/>
        <v>13900</v>
      </c>
    </row>
    <row r="12" spans="1:20" ht="36.75" x14ac:dyDescent="0.25">
      <c r="A12" s="8">
        <v>6</v>
      </c>
      <c r="B12" s="12" t="s">
        <v>33</v>
      </c>
      <c r="C12" s="18" t="s">
        <v>26</v>
      </c>
      <c r="D12" s="3">
        <v>1</v>
      </c>
      <c r="E12" s="13">
        <v>1100</v>
      </c>
      <c r="F12" s="13">
        <v>2200</v>
      </c>
      <c r="G12" s="13">
        <v>2500</v>
      </c>
      <c r="H12" s="16"/>
      <c r="I12" s="16"/>
      <c r="J12" s="16"/>
      <c r="K12" s="16"/>
      <c r="L12" s="16"/>
      <c r="M12" s="16"/>
      <c r="N12" s="16">
        <f t="shared" si="0"/>
        <v>1933.3333333333333</v>
      </c>
      <c r="O12" s="17">
        <f t="shared" si="1"/>
        <v>3</v>
      </c>
      <c r="P12" s="3">
        <f t="shared" si="2"/>
        <v>737.11147958319918</v>
      </c>
      <c r="Q12" s="3">
        <f t="shared" si="3"/>
        <v>38.126455840510303</v>
      </c>
      <c r="R12" s="16">
        <f t="shared" si="4"/>
        <v>1933.3333333333333</v>
      </c>
      <c r="S12" s="16">
        <f t="shared" si="5"/>
        <v>1100</v>
      </c>
      <c r="T12" s="16">
        <f t="shared" si="6"/>
        <v>1100</v>
      </c>
    </row>
    <row r="13" spans="1:20" ht="15.75" x14ac:dyDescent="0.25">
      <c r="A13" s="8">
        <v>7</v>
      </c>
      <c r="B13" s="37" t="s">
        <v>34</v>
      </c>
      <c r="C13" s="18" t="s">
        <v>26</v>
      </c>
      <c r="D13" s="3">
        <v>1</v>
      </c>
      <c r="E13" s="13">
        <v>9350</v>
      </c>
      <c r="F13" s="13">
        <v>10450</v>
      </c>
      <c r="G13" s="13">
        <v>11000</v>
      </c>
      <c r="H13" s="16"/>
      <c r="I13" s="16"/>
      <c r="J13" s="16"/>
      <c r="K13" s="16"/>
      <c r="L13" s="16"/>
      <c r="M13" s="16"/>
      <c r="N13" s="16">
        <f t="shared" si="0"/>
        <v>10266.666666666666</v>
      </c>
      <c r="O13" s="17">
        <f t="shared" si="1"/>
        <v>3</v>
      </c>
      <c r="P13" s="3">
        <f t="shared" si="2"/>
        <v>840.13887740857069</v>
      </c>
      <c r="Q13" s="3">
        <f t="shared" si="3"/>
        <v>8.1831708838497157</v>
      </c>
      <c r="R13" s="16">
        <f t="shared" si="4"/>
        <v>10266.666666666666</v>
      </c>
      <c r="S13" s="16">
        <f t="shared" si="5"/>
        <v>9350</v>
      </c>
      <c r="T13" s="16">
        <f t="shared" si="6"/>
        <v>9350</v>
      </c>
    </row>
    <row r="14" spans="1:20" x14ac:dyDescent="0.25">
      <c r="A14" s="8">
        <v>8</v>
      </c>
      <c r="B14" s="12" t="s">
        <v>35</v>
      </c>
      <c r="C14" s="18" t="s">
        <v>26</v>
      </c>
      <c r="D14" s="3">
        <v>1</v>
      </c>
      <c r="E14" s="13">
        <v>2900</v>
      </c>
      <c r="F14" s="13">
        <v>3900</v>
      </c>
      <c r="G14" s="13">
        <v>5000</v>
      </c>
      <c r="H14" s="16"/>
      <c r="I14" s="16"/>
      <c r="J14" s="16"/>
      <c r="K14" s="16"/>
      <c r="L14" s="16"/>
      <c r="M14" s="16"/>
      <c r="N14" s="16">
        <f t="shared" si="0"/>
        <v>3933.3333333333335</v>
      </c>
      <c r="O14" s="17">
        <f t="shared" si="1"/>
        <v>3</v>
      </c>
      <c r="P14" s="3">
        <f t="shared" si="2"/>
        <v>1050.3967504392481</v>
      </c>
      <c r="Q14" s="3">
        <f t="shared" si="3"/>
        <v>26.70500212981139</v>
      </c>
      <c r="R14" s="16">
        <f t="shared" si="4"/>
        <v>3933.3333333333335</v>
      </c>
      <c r="S14" s="16">
        <f t="shared" si="5"/>
        <v>2900</v>
      </c>
      <c r="T14" s="16">
        <f t="shared" si="6"/>
        <v>2900</v>
      </c>
    </row>
    <row r="15" spans="1:20" x14ac:dyDescent="0.25">
      <c r="A15" s="8">
        <v>9</v>
      </c>
      <c r="B15" s="12" t="s">
        <v>36</v>
      </c>
      <c r="C15" s="18" t="s">
        <v>26</v>
      </c>
      <c r="D15" s="3">
        <v>1</v>
      </c>
      <c r="E15" s="13">
        <v>31000</v>
      </c>
      <c r="F15" s="13">
        <v>32000</v>
      </c>
      <c r="G15" s="13">
        <v>35000</v>
      </c>
      <c r="H15" s="16"/>
      <c r="I15" s="16"/>
      <c r="J15" s="16"/>
      <c r="K15" s="16"/>
      <c r="L15" s="16"/>
      <c r="M15" s="16"/>
      <c r="N15" s="16">
        <f t="shared" si="0"/>
        <v>32666.666666666668</v>
      </c>
      <c r="O15" s="17">
        <f t="shared" si="1"/>
        <v>3</v>
      </c>
      <c r="P15" s="3">
        <f t="shared" si="2"/>
        <v>2081.6659994661327</v>
      </c>
      <c r="Q15" s="3">
        <f t="shared" si="3"/>
        <v>6.3724469371412225</v>
      </c>
      <c r="R15" s="16">
        <f t="shared" si="4"/>
        <v>32666.666666666668</v>
      </c>
      <c r="S15" s="16">
        <f t="shared" si="5"/>
        <v>31000</v>
      </c>
      <c r="T15" s="16">
        <f t="shared" si="6"/>
        <v>31000</v>
      </c>
    </row>
    <row r="16" spans="1:20" x14ac:dyDescent="0.25">
      <c r="A16" s="23" t="s">
        <v>18</v>
      </c>
      <c r="B16" s="24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6"/>
      <c r="T16" s="9">
        <f>SUM(T7:T15)</f>
        <v>95100</v>
      </c>
    </row>
    <row r="17" spans="1:20" ht="36.75" customHeight="1" x14ac:dyDescent="0.25">
      <c r="A17" s="19" t="s">
        <v>22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4"/>
      <c r="T17" s="7"/>
    </row>
    <row r="18" spans="1:20" ht="24" customHeight="1" x14ac:dyDescent="0.25">
      <c r="A18" s="29" t="s">
        <v>37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</row>
    <row r="19" spans="1:20" ht="21.75" customHeight="1" x14ac:dyDescent="0.25">
      <c r="A19" s="5"/>
      <c r="B19" s="5"/>
      <c r="C19" s="30"/>
      <c r="D19" s="30"/>
      <c r="E19" s="30"/>
      <c r="F19" s="30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1:20" ht="33" customHeight="1" x14ac:dyDescent="0.25">
      <c r="A20" s="36" t="s">
        <v>15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</row>
    <row r="21" spans="1:20" ht="27" customHeight="1" x14ac:dyDescent="0.25">
      <c r="A21" s="28" t="s">
        <v>19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</row>
    <row r="22" spans="1:20" ht="15.75" customHeight="1" x14ac:dyDescent="0.25"/>
    <row r="23" spans="1:20" ht="37.5" customHeight="1" x14ac:dyDescent="0.25"/>
    <row r="24" spans="1:20" ht="35.25" customHeight="1" x14ac:dyDescent="0.25"/>
    <row r="25" spans="1:20" ht="27" customHeight="1" x14ac:dyDescent="0.25"/>
    <row r="26" spans="1:20" ht="12.75" customHeight="1" x14ac:dyDescent="0.25"/>
    <row r="27" spans="1:20" ht="35.25" customHeight="1" x14ac:dyDescent="0.25"/>
    <row r="28" spans="1:20" ht="35.25" customHeight="1" x14ac:dyDescent="0.25"/>
    <row r="29" spans="1:20" ht="35.25" customHeight="1" x14ac:dyDescent="0.25"/>
    <row r="30" spans="1:20" ht="18" customHeight="1" x14ac:dyDescent="0.25"/>
    <row r="31" spans="1:20" ht="35.25" customHeight="1" x14ac:dyDescent="0.25"/>
    <row r="33" spans="1:20" ht="37.5" customHeight="1" x14ac:dyDescent="0.25">
      <c r="S33" s="6"/>
      <c r="T33" s="6"/>
    </row>
    <row r="34" spans="1:20" s="6" customFormat="1" ht="67.5" customHeight="1" x14ac:dyDescent="0.25">
      <c r="A34" s="1"/>
      <c r="B34" s="1"/>
      <c r="C34" s="1"/>
      <c r="D34" s="1"/>
      <c r="E34" s="1"/>
      <c r="F34" s="1"/>
      <c r="G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33.75" customHeight="1" x14ac:dyDescent="0.25"/>
    <row r="36" spans="1:20" ht="26.25" customHeight="1" x14ac:dyDescent="0.25"/>
    <row r="37" spans="1:20" ht="27.75" customHeight="1" x14ac:dyDescent="0.25"/>
  </sheetData>
  <mergeCells count="23">
    <mergeCell ref="A1:T1"/>
    <mergeCell ref="A21:R21"/>
    <mergeCell ref="R5:R6"/>
    <mergeCell ref="A18:R18"/>
    <mergeCell ref="C19:F19"/>
    <mergeCell ref="N5:N6"/>
    <mergeCell ref="O5:O6"/>
    <mergeCell ref="P5:P6"/>
    <mergeCell ref="Q5:Q6"/>
    <mergeCell ref="A5:A6"/>
    <mergeCell ref="B5:B6"/>
    <mergeCell ref="H5:J5"/>
    <mergeCell ref="A3:R3"/>
    <mergeCell ref="A4:R4"/>
    <mergeCell ref="A2:T2"/>
    <mergeCell ref="A20:R20"/>
    <mergeCell ref="A17:R17"/>
    <mergeCell ref="S5:S6"/>
    <mergeCell ref="T5:T6"/>
    <mergeCell ref="C5:C6"/>
    <mergeCell ref="D5:D6"/>
    <mergeCell ref="A16:S16"/>
    <mergeCell ref="K5:M5"/>
  </mergeCells>
  <pageMargins left="0.7" right="0.7" top="0.75" bottom="0.75" header="0.51180555555555496" footer="0.51180555555555496"/>
  <pageSetup paperSize="9" scale="41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ср.ариф.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Виталий</dc:creator>
  <cp:lastModifiedBy>User</cp:lastModifiedBy>
  <cp:revision>6</cp:revision>
  <cp:lastPrinted>2026-01-19T05:55:37Z</cp:lastPrinted>
  <dcterms:created xsi:type="dcterms:W3CDTF">2015-03-09T15:47:32Z</dcterms:created>
  <dcterms:modified xsi:type="dcterms:W3CDTF">2026-08-19T06:55:37Z</dcterms:modified>
  <dc:language>ru-RU</dc:language>
</cp:coreProperties>
</file>