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835"/>
  </bookViews>
  <sheets>
    <sheet name="3 поставщ." sheetId="1" r:id="rId1"/>
  </sheets>
  <definedNames>
    <definedName name="_xlnm.Print_Area" localSheetId="0">'3 поставщ.'!$A$6:$T$20</definedName>
  </definedNames>
  <calcPr calcId="152511"/>
</workbook>
</file>

<file path=xl/calcChain.xml><?xml version="1.0" encoding="utf-8"?>
<calcChain xmlns="http://schemas.openxmlformats.org/spreadsheetml/2006/main">
  <c r="N12" i="1" l="1"/>
  <c r="N13" i="1"/>
  <c r="L12" i="1" l="1"/>
  <c r="G15" i="1"/>
  <c r="C15" i="1" l="1"/>
  <c r="L13" i="1" l="1"/>
  <c r="O12" i="1" l="1"/>
  <c r="R12" i="1" s="1"/>
  <c r="N14" i="1"/>
  <c r="M13" i="1"/>
  <c r="M14" i="1"/>
  <c r="M12" i="1"/>
  <c r="L14" i="1"/>
  <c r="N15" i="1" l="1"/>
  <c r="Q13" i="1"/>
  <c r="T13" i="1" s="1"/>
  <c r="Q14" i="1"/>
  <c r="T14" i="1" s="1"/>
  <c r="Q12" i="1"/>
  <c r="T12" i="1" s="1"/>
  <c r="P13" i="1"/>
  <c r="S13" i="1" s="1"/>
  <c r="P14" i="1"/>
  <c r="S14" i="1" s="1"/>
  <c r="P12" i="1"/>
  <c r="S12" i="1" s="1"/>
  <c r="O14" i="1"/>
  <c r="R14" i="1" s="1"/>
  <c r="O13" i="1"/>
  <c r="R13" i="1" s="1"/>
  <c r="K15" i="1"/>
  <c r="J15" i="1"/>
  <c r="I15" i="1"/>
  <c r="H15" i="1"/>
  <c r="F15" i="1"/>
  <c r="E15" i="1"/>
  <c r="D15" i="1"/>
  <c r="P15" i="1" l="1"/>
  <c r="C16" i="1"/>
  <c r="I16" i="1"/>
  <c r="F16" i="1"/>
  <c r="O15" i="1"/>
  <c r="L15" i="1"/>
  <c r="Q15" i="1"/>
  <c r="T15" i="1" s="1"/>
  <c r="M15" i="1"/>
  <c r="L16" i="1" l="1"/>
  <c r="S15" i="1"/>
  <c r="R15" i="1"/>
</calcChain>
</file>

<file path=xl/sharedStrings.xml><?xml version="1.0" encoding="utf-8"?>
<sst xmlns="http://schemas.openxmlformats.org/spreadsheetml/2006/main" count="40" uniqueCount="25">
  <si>
    <t>№ п/п</t>
  </si>
  <si>
    <t>Коммерческие предложения</t>
  </si>
  <si>
    <t>Средняя стоимость</t>
  </si>
  <si>
    <t>Вес от 0,5 кг до 1,0 кг (руб.) одного отправления</t>
  </si>
  <si>
    <t>за следующий кг (руб.)</t>
  </si>
  <si>
    <t>Итого:</t>
  </si>
  <si>
    <t>Направление</t>
  </si>
  <si>
    <t>Вес до 0,5 кг
(руб.) одного отправления</t>
  </si>
  <si>
    <t xml:space="preserve">Среднее квадратичное отклонение
</t>
  </si>
  <si>
    <t>Расчет начальной цены единицы услуги, начальной суммы цен единиц услуги</t>
  </si>
  <si>
    <t xml:space="preserve">Цена единицы услуги, указанная в источнике №1, (руб.)  </t>
  </si>
  <si>
    <t xml:space="preserve">Цена единицы услуги, указанная в источнике №2, (руб.)  </t>
  </si>
  <si>
    <t xml:space="preserve">Цена единицы услуги, указанная в источнике №3, (руб.)  </t>
  </si>
  <si>
    <t>Максимальная цена контракта  -60 000,00 рублей</t>
  </si>
  <si>
    <t>Начальная сумма цен единицы услуги   - 7066,58 рублей</t>
  </si>
  <si>
    <t>Тарификация направлений, которые не включены в расчет, осуществляется  по Тарифам Исполнителя, действующим в момент оказания услуги.</t>
  </si>
  <si>
    <t xml:space="preserve">Оказание услуг по экспресс-доставке отправлений для НГИУВ – филиала ФГБОУ ДПО РМАНПО Минздрава России
ИКЗ: 251770312248542174300100150000000244
</t>
  </si>
  <si>
    <t>Дата подготовки обоснования начальной (максимальной) цены контракта:  10.11.2025г.</t>
  </si>
  <si>
    <t>Используемый метод определения начальной (максимальной) цены единицы услуги: метод сопоставимых рыночных цен</t>
  </si>
  <si>
    <t>Обоснование выбранного метода обоснования начальной (максимальной) цены контракта:  выбран метод сопоставимых рыночных цен (анализ рынка) в связи с тем, что он является приоритетным по отношению к остальным. Данный метод предусматривает подготовку рыночных предложений на условиях, заявленных  заказчиком.
* При определении НМЦК контракта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- далее приказ № 567. 
Информация о валюте, используемой для формирования цены контракта и расчетов с исполнителем: Российский рубль.</t>
  </si>
  <si>
    <t>Источник – информация в информационно-телекоммуникационной сети "Интернет", содержащаяся каталогах, описаниях товаров и в других предложениях, обращенных к неопределенному кругу лиц и признаваемых в соответствии с гражданским законодательством публичными офертами.</t>
  </si>
  <si>
    <r>
      <t>коэффициент вариации цен V (%)</t>
    </r>
    <r>
      <rPr>
        <i/>
        <sz val="12"/>
        <rFont val="Times New Roman"/>
        <family val="1"/>
        <charset val="204"/>
      </rPr>
      <t xml:space="preserve"> 
(не должен превышать 33%)</t>
    </r>
  </si>
  <si>
    <r>
      <t xml:space="preserve">Новокузнецк - </t>
    </r>
    <r>
      <rPr>
        <sz val="12"/>
        <color rgb="FF000000"/>
        <rFont val="Times New Roman"/>
        <family val="1"/>
        <charset val="204"/>
      </rPr>
      <t>Москва</t>
    </r>
  </si>
  <si>
    <r>
      <t xml:space="preserve">Москва - </t>
    </r>
    <r>
      <rPr>
        <sz val="12"/>
        <color rgb="FF000000"/>
        <rFont val="Times New Roman"/>
        <family val="1"/>
        <charset val="204"/>
      </rPr>
      <t>Новокузнецк</t>
    </r>
  </si>
  <si>
    <r>
      <t xml:space="preserve">Новокузнецк - </t>
    </r>
    <r>
      <rPr>
        <sz val="12"/>
        <color rgb="FF000000"/>
        <rFont val="Times New Roman"/>
        <family val="1"/>
        <charset val="204"/>
      </rPr>
      <t>Кемерово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</si>
</sst>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#,##0.00;[Red]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4">
    <xf numFmtId="0" fontId="0" fillId="0" borderId="0" xfId="0"/>
    <xf numFmtId="0" fontId="4" fillId="0" borderId="0" xfId="0" applyFont="1"/>
    <xf numFmtId="0" fontId="5" fillId="0" borderId="0" xfId="0" applyFont="1"/>
    <xf numFmtId="164" fontId="4" fillId="0" borderId="0" xfId="0" applyNumberFormat="1" applyFont="1"/>
    <xf numFmtId="0" fontId="0" fillId="0" borderId="0" xfId="0" applyAlignment="1"/>
    <xf numFmtId="0" fontId="0" fillId="0" borderId="0" xfId="0" applyBorder="1" applyAlignment="1"/>
    <xf numFmtId="0" fontId="4" fillId="0" borderId="0" xfId="0" applyFont="1" applyBorder="1"/>
    <xf numFmtId="164" fontId="4" fillId="0" borderId="0" xfId="0" applyNumberFormat="1" applyFont="1" applyBorder="1"/>
    <xf numFmtId="0" fontId="8" fillId="0" borderId="3" xfId="0" applyFont="1" applyBorder="1" applyAlignment="1"/>
    <xf numFmtId="0" fontId="9" fillId="0" borderId="0" xfId="0" applyFont="1" applyBorder="1" applyAlignment="1"/>
    <xf numFmtId="0" fontId="9" fillId="0" borderId="2" xfId="0" applyFont="1" applyBorder="1" applyAlignment="1"/>
    <xf numFmtId="0" fontId="8" fillId="0" borderId="3" xfId="0" applyFont="1" applyBorder="1" applyAlignment="1">
      <alignment wrapText="1"/>
    </xf>
    <xf numFmtId="16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/>
    </xf>
    <xf numFmtId="164" fontId="8" fillId="0" borderId="1" xfId="0" applyNumberFormat="1" applyFont="1" applyBorder="1"/>
    <xf numFmtId="0" fontId="8" fillId="0" borderId="3" xfId="0" applyFont="1" applyBorder="1"/>
    <xf numFmtId="0" fontId="8" fillId="0" borderId="0" xfId="0" applyFont="1" applyBorder="1"/>
    <xf numFmtId="164" fontId="8" fillId="0" borderId="0" xfId="0" applyNumberFormat="1" applyFont="1" applyBorder="1"/>
    <xf numFmtId="0" fontId="8" fillId="0" borderId="0" xfId="0" applyFont="1" applyBorder="1" applyAlignme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center"/>
    </xf>
    <xf numFmtId="164" fontId="7" fillId="0" borderId="1" xfId="0" applyNumberFormat="1" applyFont="1" applyBorder="1" applyAlignment="1">
      <alignment horizontal="center" vertical="top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/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6</xdr:row>
      <xdr:rowOff>1209675</xdr:rowOff>
    </xdr:from>
    <xdr:to>
      <xdr:col>15</xdr:col>
      <xdr:colOff>0</xdr:colOff>
      <xdr:row>6</xdr:row>
      <xdr:rowOff>1828801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0" y="1590675"/>
          <a:ext cx="1428750" cy="590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228601</xdr:colOff>
      <xdr:row>6</xdr:row>
      <xdr:rowOff>866775</xdr:rowOff>
    </xdr:from>
    <xdr:to>
      <xdr:col>16</xdr:col>
      <xdr:colOff>352425</xdr:colOff>
      <xdr:row>7</xdr:row>
      <xdr:rowOff>266700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1" y="866775"/>
          <a:ext cx="1343024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6</xdr:row>
      <xdr:rowOff>1447799</xdr:rowOff>
    </xdr:from>
    <xdr:to>
      <xdr:col>18</xdr:col>
      <xdr:colOff>9525</xdr:colOff>
      <xdr:row>6</xdr:row>
      <xdr:rowOff>1857374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9525" y="1828799"/>
          <a:ext cx="10382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266700</xdr:colOff>
      <xdr:row>6</xdr:row>
      <xdr:rowOff>552450</xdr:rowOff>
    </xdr:from>
    <xdr:to>
      <xdr:col>19</xdr:col>
      <xdr:colOff>431800</xdr:colOff>
      <xdr:row>7</xdr:row>
      <xdr:rowOff>228600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990600"/>
          <a:ext cx="1384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tabSelected="1" zoomScaleNormal="100" workbookViewId="0">
      <selection activeCell="B12" sqref="B12"/>
    </sheetView>
  </sheetViews>
  <sheetFormatPr defaultRowHeight="15" x14ac:dyDescent="0.25"/>
  <cols>
    <col min="1" max="1" width="4.140625" style="1" customWidth="1"/>
    <col min="2" max="2" width="29.140625" style="1" customWidth="1"/>
    <col min="3" max="3" width="14.28515625" style="3" customWidth="1"/>
    <col min="4" max="4" width="13.5703125" style="3" customWidth="1"/>
    <col min="5" max="5" width="16.28515625" style="3" customWidth="1"/>
    <col min="6" max="6" width="16" style="3" customWidth="1"/>
    <col min="7" max="7" width="14.28515625" style="3" customWidth="1"/>
    <col min="8" max="8" width="15" style="3" customWidth="1"/>
    <col min="9" max="9" width="16.28515625" style="3" customWidth="1"/>
    <col min="10" max="10" width="15.5703125" style="3" customWidth="1"/>
    <col min="11" max="11" width="14.140625" style="3" customWidth="1"/>
    <col min="12" max="12" width="14.42578125" style="3" customWidth="1"/>
    <col min="13" max="13" width="14.28515625" style="3" customWidth="1"/>
    <col min="14" max="14" width="14.5703125" style="3" customWidth="1"/>
    <col min="15" max="15" width="13" style="3" customWidth="1"/>
    <col min="16" max="16" width="13.85546875" style="3" customWidth="1"/>
    <col min="17" max="17" width="11.28515625" style="3" customWidth="1"/>
    <col min="18" max="18" width="13.42578125" style="3" customWidth="1"/>
    <col min="19" max="19" width="11.7109375" style="3" customWidth="1"/>
    <col min="20" max="20" width="13.28515625" style="3" customWidth="1"/>
    <col min="21" max="16384" width="9.140625" style="1"/>
  </cols>
  <sheetData>
    <row r="1" spans="1:20" ht="18.75" x14ac:dyDescent="0.3">
      <c r="A1" s="22" t="s">
        <v>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4"/>
    </row>
    <row r="2" spans="1:20" ht="37.5" customHeight="1" x14ac:dyDescent="0.25">
      <c r="A2" s="26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0" ht="15.75" x14ac:dyDescent="0.25">
      <c r="A3" s="28" t="s">
        <v>17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ht="15.75" x14ac:dyDescent="0.25">
      <c r="A4" s="21" t="s">
        <v>18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78" customHeight="1" x14ac:dyDescent="0.25">
      <c r="A5" s="11" t="s">
        <v>19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/>
    </row>
    <row r="6" spans="1:20" ht="15.75" x14ac:dyDescent="0.25">
      <c r="A6" s="11" t="s">
        <v>20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0"/>
    </row>
    <row r="7" spans="1:20" s="2" customFormat="1" ht="52.5" customHeight="1" x14ac:dyDescent="0.2">
      <c r="A7" s="14" t="s">
        <v>0</v>
      </c>
      <c r="B7" s="14" t="s">
        <v>6</v>
      </c>
      <c r="C7" s="12" t="s">
        <v>1</v>
      </c>
      <c r="D7" s="12"/>
      <c r="E7" s="12"/>
      <c r="F7" s="12"/>
      <c r="G7" s="12"/>
      <c r="H7" s="12"/>
      <c r="I7" s="12"/>
      <c r="J7" s="12"/>
      <c r="K7" s="12"/>
      <c r="L7" s="12" t="s">
        <v>2</v>
      </c>
      <c r="M7" s="12"/>
      <c r="N7" s="12"/>
      <c r="O7" s="12" t="s">
        <v>8</v>
      </c>
      <c r="P7" s="12"/>
      <c r="Q7" s="12"/>
      <c r="R7" s="29" t="s">
        <v>21</v>
      </c>
      <c r="S7" s="29"/>
      <c r="T7" s="29"/>
    </row>
    <row r="8" spans="1:20" s="2" customFormat="1" ht="44.25" customHeight="1" x14ac:dyDescent="0.2">
      <c r="A8" s="14"/>
      <c r="B8" s="14"/>
      <c r="C8" s="30" t="s">
        <v>10</v>
      </c>
      <c r="D8" s="30"/>
      <c r="E8" s="30"/>
      <c r="F8" s="12" t="s">
        <v>11</v>
      </c>
      <c r="G8" s="12"/>
      <c r="H8" s="12"/>
      <c r="I8" s="12" t="s">
        <v>12</v>
      </c>
      <c r="J8" s="12"/>
      <c r="K8" s="12"/>
      <c r="L8" s="12"/>
      <c r="M8" s="12"/>
      <c r="N8" s="12"/>
      <c r="O8" s="12"/>
      <c r="P8" s="12"/>
      <c r="Q8" s="12"/>
      <c r="R8" s="29"/>
      <c r="S8" s="29"/>
      <c r="T8" s="29"/>
    </row>
    <row r="9" spans="1:20" s="2" customFormat="1" ht="26.25" customHeight="1" x14ac:dyDescent="0.2">
      <c r="A9" s="14"/>
      <c r="B9" s="14"/>
      <c r="C9" s="12" t="s">
        <v>7</v>
      </c>
      <c r="D9" s="12" t="s">
        <v>3</v>
      </c>
      <c r="E9" s="12" t="s">
        <v>4</v>
      </c>
      <c r="F9" s="12" t="s">
        <v>7</v>
      </c>
      <c r="G9" s="12" t="s">
        <v>3</v>
      </c>
      <c r="H9" s="12" t="s">
        <v>4</v>
      </c>
      <c r="I9" s="12" t="s">
        <v>7</v>
      </c>
      <c r="J9" s="12" t="s">
        <v>3</v>
      </c>
      <c r="K9" s="12" t="s">
        <v>4</v>
      </c>
      <c r="L9" s="12" t="s">
        <v>7</v>
      </c>
      <c r="M9" s="12" t="s">
        <v>3</v>
      </c>
      <c r="N9" s="12" t="s">
        <v>4</v>
      </c>
      <c r="O9" s="12" t="s">
        <v>7</v>
      </c>
      <c r="P9" s="12" t="s">
        <v>3</v>
      </c>
      <c r="Q9" s="12" t="s">
        <v>4</v>
      </c>
      <c r="R9" s="12" t="s">
        <v>7</v>
      </c>
      <c r="S9" s="12" t="s">
        <v>3</v>
      </c>
      <c r="T9" s="12" t="s">
        <v>4</v>
      </c>
    </row>
    <row r="10" spans="1:20" s="2" customFormat="1" ht="14.25" x14ac:dyDescent="0.2">
      <c r="A10" s="14"/>
      <c r="B10" s="14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s="2" customFormat="1" ht="67.5" customHeight="1" x14ac:dyDescent="0.2">
      <c r="A11" s="14"/>
      <c r="B11" s="14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ht="15.75" x14ac:dyDescent="0.25">
      <c r="A12" s="31">
        <v>1</v>
      </c>
      <c r="B12" s="31" t="s">
        <v>22</v>
      </c>
      <c r="C12" s="13">
        <v>1040</v>
      </c>
      <c r="D12" s="13">
        <v>1040</v>
      </c>
      <c r="E12" s="13">
        <v>185</v>
      </c>
      <c r="F12" s="13">
        <v>1050</v>
      </c>
      <c r="G12" s="13">
        <v>1230</v>
      </c>
      <c r="H12" s="13">
        <v>180</v>
      </c>
      <c r="I12" s="13">
        <v>1227</v>
      </c>
      <c r="J12" s="13">
        <v>1454.25</v>
      </c>
      <c r="K12" s="13">
        <v>227.25</v>
      </c>
      <c r="L12" s="13">
        <f>ROUND(((C12+F12+I12)/3),2)</f>
        <v>1105.67</v>
      </c>
      <c r="M12" s="13">
        <f>ROUND(((D12+G12+J12)/3),2)</f>
        <v>1241.42</v>
      </c>
      <c r="N12" s="13">
        <f t="shared" ref="N12:N14" si="0">ROUND(((E12+H12+K12)/3),2)</f>
        <v>197.42</v>
      </c>
      <c r="O12" s="13">
        <f>SQRT(((SUM((POWER(C12-L12,2)),(POWER(F12-L12,2)),(POWER(I12-L12,2)))/(3-1))))</f>
        <v>105.19664134372353</v>
      </c>
      <c r="P12" s="13">
        <f t="shared" ref="P12:P14" si="1">SQRT(((SUM((POWER(D12-M12,2)),(POWER(G12-M12,2)),(POWER(J12-M12,2)))/(3-1))))</f>
        <v>207.36084695525335</v>
      </c>
      <c r="Q12" s="13">
        <f t="shared" ref="Q12:Q14" si="2">SQRT(((SUM((POWER(E12-N12,2)),(POWER(H12-N12,2)),(POWER(K12-N12,2)))/(3-1))))</f>
        <v>25.95709633221713</v>
      </c>
      <c r="R12" s="32">
        <f>O12*100/L12</f>
        <v>9.5142891951236379</v>
      </c>
      <c r="S12" s="32">
        <f>P12*100/M12</f>
        <v>16.70352072266061</v>
      </c>
      <c r="T12" s="32">
        <f t="shared" ref="T12" si="3">Q12*100/N12</f>
        <v>13.148159422660891</v>
      </c>
    </row>
    <row r="13" spans="1:20" ht="15.75" x14ac:dyDescent="0.25">
      <c r="A13" s="31">
        <v>2</v>
      </c>
      <c r="B13" s="31" t="s">
        <v>23</v>
      </c>
      <c r="C13" s="13">
        <v>1240</v>
      </c>
      <c r="D13" s="13">
        <v>1340</v>
      </c>
      <c r="E13" s="13">
        <v>185</v>
      </c>
      <c r="F13" s="13">
        <v>1050</v>
      </c>
      <c r="G13" s="13">
        <v>1230</v>
      </c>
      <c r="H13" s="13">
        <v>180</v>
      </c>
      <c r="I13" s="13">
        <v>1199.7</v>
      </c>
      <c r="J13" s="13">
        <v>1396.05</v>
      </c>
      <c r="K13" s="13">
        <v>196.35</v>
      </c>
      <c r="L13" s="13">
        <f>ROUND(((C13+F13+I13)/3),2)</f>
        <v>1163.23</v>
      </c>
      <c r="M13" s="13">
        <f t="shared" ref="M13:M14" si="4">ROUND(((D13+G13+J13)/3),2)</f>
        <v>1322.02</v>
      </c>
      <c r="N13" s="13">
        <f t="shared" si="0"/>
        <v>187.12</v>
      </c>
      <c r="O13" s="13">
        <f t="shared" ref="O13:O14" si="5">SQRT(((SUM((POWER(C13-L13,2)),(POWER(F13-L13,2)),(POWER(I13-L13,2)))/(3-1))))</f>
        <v>100.11175430487671</v>
      </c>
      <c r="P13" s="13">
        <f t="shared" si="1"/>
        <v>84.473077663833209</v>
      </c>
      <c r="Q13" s="13">
        <f t="shared" si="2"/>
        <v>8.377997970875855</v>
      </c>
      <c r="R13" s="32">
        <f t="shared" ref="R13:R14" si="6">O13*100/L13</f>
        <v>8.6063593876427458</v>
      </c>
      <c r="S13" s="32">
        <f t="shared" ref="S13:S14" si="7">P13*100/M13</f>
        <v>6.3896974072883319</v>
      </c>
      <c r="T13" s="32">
        <f>Q13*100/N13</f>
        <v>4.4773396595103971</v>
      </c>
    </row>
    <row r="14" spans="1:20" ht="15.75" x14ac:dyDescent="0.25">
      <c r="A14" s="31">
        <v>3</v>
      </c>
      <c r="B14" s="31" t="s">
        <v>24</v>
      </c>
      <c r="C14" s="13">
        <v>704</v>
      </c>
      <c r="D14" s="13">
        <v>840</v>
      </c>
      <c r="E14" s="13">
        <v>85</v>
      </c>
      <c r="F14" s="13">
        <v>800</v>
      </c>
      <c r="G14" s="13">
        <v>900</v>
      </c>
      <c r="H14" s="13">
        <v>100</v>
      </c>
      <c r="I14" s="13">
        <v>975</v>
      </c>
      <c r="J14" s="13">
        <v>1060.05</v>
      </c>
      <c r="K14" s="13">
        <v>85.05</v>
      </c>
      <c r="L14" s="13">
        <f t="shared" ref="L14" si="8">ROUND(((C14+F14+I14)/3),2)</f>
        <v>826.33</v>
      </c>
      <c r="M14" s="13">
        <f t="shared" si="4"/>
        <v>933.35</v>
      </c>
      <c r="N14" s="13">
        <f t="shared" si="0"/>
        <v>90.02</v>
      </c>
      <c r="O14" s="13">
        <f t="shared" si="5"/>
        <v>137.40572531739716</v>
      </c>
      <c r="P14" s="13">
        <f t="shared" si="1"/>
        <v>113.75265930957391</v>
      </c>
      <c r="Q14" s="13">
        <f t="shared" si="2"/>
        <v>8.6458573895247675</v>
      </c>
      <c r="R14" s="32">
        <f t="shared" si="6"/>
        <v>16.62843238384146</v>
      </c>
      <c r="S14" s="32">
        <f t="shared" si="7"/>
        <v>12.187567290895583</v>
      </c>
      <c r="T14" s="32">
        <f t="shared" ref="T14" si="9">Q14*100/N14</f>
        <v>9.6043739052707924</v>
      </c>
    </row>
    <row r="15" spans="1:20" s="2" customFormat="1" ht="15.75" x14ac:dyDescent="0.2">
      <c r="A15" s="14" t="s">
        <v>5</v>
      </c>
      <c r="B15" s="14"/>
      <c r="C15" s="15">
        <f t="shared" ref="C15:N15" si="10">SUM(C12:C14)</f>
        <v>2984</v>
      </c>
      <c r="D15" s="15">
        <f t="shared" si="10"/>
        <v>3220</v>
      </c>
      <c r="E15" s="15">
        <f t="shared" si="10"/>
        <v>455</v>
      </c>
      <c r="F15" s="15">
        <f t="shared" si="10"/>
        <v>2900</v>
      </c>
      <c r="G15" s="15">
        <f t="shared" si="10"/>
        <v>3360</v>
      </c>
      <c r="H15" s="15">
        <f t="shared" si="10"/>
        <v>460</v>
      </c>
      <c r="I15" s="15">
        <f t="shared" si="10"/>
        <v>3401.7</v>
      </c>
      <c r="J15" s="15">
        <f t="shared" si="10"/>
        <v>3910.3500000000004</v>
      </c>
      <c r="K15" s="15">
        <f t="shared" si="10"/>
        <v>508.65000000000003</v>
      </c>
      <c r="L15" s="15">
        <f t="shared" si="10"/>
        <v>3095.23</v>
      </c>
      <c r="M15" s="15">
        <f t="shared" si="10"/>
        <v>3496.79</v>
      </c>
      <c r="N15" s="15">
        <f t="shared" si="10"/>
        <v>474.55999999999995</v>
      </c>
      <c r="O15" s="15">
        <f>AVEDEV(C15,F15,I15)</f>
        <v>204.31111111111113</v>
      </c>
      <c r="P15" s="15">
        <f>AVEDEV(D15,G15,J15)</f>
        <v>275.71111111111122</v>
      </c>
      <c r="Q15" s="15">
        <f t="shared" ref="Q15" si="11">AVEDEV(E15,H15,K15)</f>
        <v>22.733333333333348</v>
      </c>
      <c r="R15" s="15">
        <f t="shared" ref="R15" si="12">O15*100/L15</f>
        <v>6.6008377765500832</v>
      </c>
      <c r="S15" s="15">
        <f>P15*100/L15</f>
        <v>8.907613040423854</v>
      </c>
      <c r="T15" s="15">
        <f>Q15*100/N15</f>
        <v>4.7904023376039593</v>
      </c>
    </row>
    <row r="16" spans="1:20" ht="15.75" x14ac:dyDescent="0.25">
      <c r="A16" s="14"/>
      <c r="B16" s="14"/>
      <c r="C16" s="16">
        <f>C15+D15+E15</f>
        <v>6659</v>
      </c>
      <c r="D16" s="16"/>
      <c r="E16" s="16"/>
      <c r="F16" s="16">
        <f>SUM(F15:H15)</f>
        <v>6720</v>
      </c>
      <c r="G16" s="16"/>
      <c r="H16" s="16"/>
      <c r="I16" s="16">
        <f>SUM(I15:K15)</f>
        <v>7820.7</v>
      </c>
      <c r="J16" s="16"/>
      <c r="K16" s="16"/>
      <c r="L16" s="16">
        <f>L15+M15+N15</f>
        <v>7066.58</v>
      </c>
      <c r="M16" s="16"/>
      <c r="N16" s="16"/>
      <c r="O16" s="17"/>
      <c r="P16" s="17"/>
      <c r="Q16" s="17"/>
      <c r="R16" s="17"/>
      <c r="S16" s="17"/>
      <c r="T16" s="17"/>
    </row>
    <row r="17" spans="1:21" ht="15.75" x14ac:dyDescent="0.25">
      <c r="A17" s="18" t="s">
        <v>15</v>
      </c>
      <c r="B17" s="1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6"/>
    </row>
    <row r="18" spans="1:21" ht="15.75" x14ac:dyDescent="0.25">
      <c r="A18" s="8" t="s">
        <v>14</v>
      </c>
      <c r="B18" s="4"/>
      <c r="C18" s="4"/>
      <c r="D18" s="4"/>
      <c r="E18" s="4"/>
      <c r="F18" s="4"/>
      <c r="G18" s="4"/>
      <c r="H18" s="4"/>
      <c r="I18" s="4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6"/>
    </row>
    <row r="19" spans="1:21" ht="15.75" x14ac:dyDescent="0.25">
      <c r="A19" s="21" t="s">
        <v>13</v>
      </c>
      <c r="B19" s="5"/>
      <c r="C19" s="5"/>
      <c r="D19" s="5"/>
      <c r="E19" s="5"/>
      <c r="F19" s="5"/>
      <c r="G19" s="5"/>
      <c r="H19" s="33"/>
      <c r="I19" s="33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6"/>
    </row>
    <row r="20" spans="1:21" x14ac:dyDescent="0.25">
      <c r="A20" s="6"/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6"/>
    </row>
  </sheetData>
  <mergeCells count="40">
    <mergeCell ref="A1:T1"/>
    <mergeCell ref="A2:T2"/>
    <mergeCell ref="A3:T3"/>
    <mergeCell ref="A4:T4"/>
    <mergeCell ref="A5:T5"/>
    <mergeCell ref="A6:T6"/>
    <mergeCell ref="A7:A11"/>
    <mergeCell ref="D9:D11"/>
    <mergeCell ref="E9:E11"/>
    <mergeCell ref="H9:H11"/>
    <mergeCell ref="F9:F11"/>
    <mergeCell ref="B7:B11"/>
    <mergeCell ref="G9:G11"/>
    <mergeCell ref="C7:K7"/>
    <mergeCell ref="C8:E8"/>
    <mergeCell ref="F8:H8"/>
    <mergeCell ref="I8:K8"/>
    <mergeCell ref="C9:C11"/>
    <mergeCell ref="I9:I11"/>
    <mergeCell ref="J9:J11"/>
    <mergeCell ref="R7:T8"/>
    <mergeCell ref="T9:T11"/>
    <mergeCell ref="L7:N8"/>
    <mergeCell ref="O9:O11"/>
    <mergeCell ref="P9:P11"/>
    <mergeCell ref="Q9:Q11"/>
    <mergeCell ref="O7:Q8"/>
    <mergeCell ref="M9:M11"/>
    <mergeCell ref="N9:N11"/>
    <mergeCell ref="L9:L11"/>
    <mergeCell ref="K9:K11"/>
    <mergeCell ref="R9:R11"/>
    <mergeCell ref="S9:S11"/>
    <mergeCell ref="L16:N16"/>
    <mergeCell ref="A15:B16"/>
    <mergeCell ref="C16:E16"/>
    <mergeCell ref="F16:H16"/>
    <mergeCell ref="I16:K16"/>
    <mergeCell ref="A18:I18"/>
    <mergeCell ref="A19:G19"/>
  </mergeCells>
  <pageMargins left="0.11811023622047245" right="0.11811023622047245" top="0.74803149606299213" bottom="0.35433070866141736" header="0.31496062992125984" footer="0.11811023622047245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 поставщ.</vt:lpstr>
      <vt:lpstr>'3 поставщ.'!Область_печати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2025-11-25T04:22:35Z</dcterms:modified>
</cp:coreProperties>
</file>