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media/image2.wmf" ContentType="image/x-wmf"/>
  <Override PartName="/xl/media/image3.png" ContentType="image/png"/>
  <Override PartName="/xl/media/image4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<sst xmlns="http://schemas.openxmlformats.org/spreadsheetml/2006/main" count="69" uniqueCount="50">
  <si>
    <t xml:space="preserve">Приложение 2. 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</si>
  <si>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</si>
  <si>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
Расчет выполнен в соответствии с ч.2-6 ст.22 44-ФЗ и Методическими рекомендациями, утвержденными приказом МЭР РФ от 02.10.2013 №567</t>
  </si>
  <si>
    <t xml:space="preserve">РАСЧЕТ НМЦК</t>
  </si>
  <si>
    <t xml:space="preserve">Расчет НМЦК произведен по формуле:
V - количество (объем) закупаемого товара;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</si>
  <si>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</si>
  <si>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</si>
  <si>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</si>
  <si>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</si>
  <si>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</si>
  <si>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r>
      <rPr>
        <sz val="11"/>
        <color rgb="FF000000"/>
        <rFont val="Times New Roman"/>
        <family val="1"/>
        <charset val="204"/>
      </rPr>
      <t xml:space="preserve">Предложение 1 </t>
    </r>
    <r>
      <rPr>
        <i val="true"/>
        <sz val="11"/>
        <color rgb="FF000000"/>
        <rFont val="Times New Roman"/>
        <family val="1"/>
        <charset val="204"/>
      </rPr>
      <t xml:space="preserve">(минимальное)</t>
    </r>
  </si>
  <si>
    <t xml:space="preserve">Предложение 2</t>
  </si>
  <si>
    <t xml:space="preserve">Предложение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</si>
  <si>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</si>
  <si>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</si>
  <si>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</si>
  <si>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</si>
  <si>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</si>
  <si>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</si>
  <si>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</si>
  <si>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</si>
  <si>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</si>
  <si>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</si>
  <si>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</si>
  <si>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</si>
  <si>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</si>
  <si>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</si>
  <si>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</si>
  <si>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</si>
  <si>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</si>
  <si>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</si>
  <si>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</si>
  <si>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</si>
  <si>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 по средней цене</t>
  </si>
  <si>
    <t xml:space="preserve">НМЦК по минимальной цене</t>
  </si>
  <si>
    <t xml:space="preserve">Цена (руб.)</t>
  </si>
  <si>
    <t xml:space="preserve">V - количество (объем) закупаемого товара, работы, услуги;
n - количество значений, используемых в расчете;
i - номер источника ценовой информации;
Цi - цена единицы товара       </t>
  </si>
  <si>
    <r>
      <rPr>
        <sz val="11"/>
        <color rgb="FF000000"/>
        <rFont val="Times New Roman"/>
        <family val="1"/>
        <charset val="1"/>
      </rPr>
      <t xml:space="preserve">техническое обслуживание установок охранно-пожарной сигнализации, 11 объектов (</t>
    </r>
    <r>
      <rPr>
        <sz val="12"/>
        <rFont val="Times New Roman"/>
        <family val="1"/>
        <charset val="128"/>
      </rPr>
      <t xml:space="preserve">ПНЗ № 1 - г. Красноярск, ул. Минусинская, 14Д;
ПНЗ № 2 - г. Красноярск, ул. Биатлонная, 25Б;
ПНЗ № 3 - г. Красноярск, ул. Сурикова, 54М;
ПНЗ № 8 -  г. Красноярск, ул. Кутузова, 92ж;
ПНЗ № 9 - г. Красноярск, ул. Чайковского, 7Д;
ПНЗ № 10 - г. Красноярск, ул. Дудинская, 4;
ПНЗ № 20 - г. Красноярск, ул. 26 Бакинских Комиссаров, 26Д;
ПНЗ № 21 - г. Красноярск, ул. Красномосковская, 32Д;
</t>
    </r>
    <r>
      <rPr>
        <sz val="12"/>
        <color rgb="FF00000A"/>
        <rFont val="Times New Roman"/>
        <family val="1"/>
        <charset val="128"/>
      </rPr>
      <t xml:space="preserve">ПНЗ № 5 - г. Красноярск, ул. Быковского, 4Д</t>
    </r>
    <r>
      <rPr>
        <sz val="12"/>
        <color rgb="FF000000"/>
        <rFont val="Times New Roman"/>
        <family val="1"/>
        <charset val="128"/>
      </rPr>
      <t xml:space="preserve">;
ПНЗ № 3 - г. Ачинск,  западнее квартала 7б;
ПНЗ № 3 - г. Лесосибирск,  квартал 6, дом 6)
</t>
    </r>
  </si>
  <si>
    <t xml:space="preserve">80.20.10.000</t>
  </si>
  <si>
    <t xml:space="preserve">месяц</t>
  </si>
  <si>
    <t xml:space="preserve">Итого:</t>
  </si>
  <si>
    <t xml:space="preserve">НМЦК устанавливается в размере</t>
  </si>
  <si>
    <t xml:space="preserve">руб.</t>
  </si>
  <si>
    <t xml:space="preserve">Дата подготовки обоснования НМЦК</t>
  </si>
  <si>
    <t xml:space="preserve">Ответственный за обоснование НМЦК</t>
  </si>
  <si>
    <t xml:space="preserve">Начальник ООМОС</t>
  </si>
  <si>
    <t xml:space="preserve">Михалькова И.В.</t>
  </si>
  <si>
    <t xml:space="preserve">(должность)</t>
  </si>
  <si>
    <t xml:space="preserve">(подпись)</t>
  </si>
  <si>
    <t xml:space="preserve">(ФИО)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</si>
</sst>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"/>
    <numFmt numFmtId="166" formatCode="#,##0.00#########"/>
    <numFmt numFmtId="167" formatCode="@"/>
    <numFmt numFmtId="168" formatCode="#,##0.00#"/>
    <numFmt numFmtId="169" formatCode="#,##0.00"/>
    <numFmt numFmtId="170" formatCode="dd/mm/yy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name val="Times New Roman"/>
      <family val="1"/>
      <charset val="128"/>
    </font>
    <font>
      <sz val="12"/>
      <color rgb="FF00000A"/>
      <name val="Times New Roman"/>
      <family val="1"/>
      <charset val="128"/>
    </font>
    <font>
      <sz val="12"/>
      <color rgb="FF000000"/>
      <name val="Times New Roman"/>
      <family val="1"/>
      <charset val="128"/>
    </font>
    <font>
      <i val="true"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png"/><Relationship Id="rId4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25</xdr:col>
      <xdr:colOff>123840</xdr:colOff>
      <xdr:row>7</xdr:row>
      <xdr:rowOff>47520</xdr:rowOff>
    </xdr:from>
    <xdr:to>
      <xdr:col>25</xdr:col>
      <xdr:colOff>1189800</xdr:colOff>
      <xdr:row>7</xdr:row>
      <xdr:rowOff>572760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12171600" y="3867120"/>
          <a:ext cx="1065960" cy="52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181080</xdr:colOff>
      <xdr:row>7</xdr:row>
      <xdr:rowOff>76320</xdr:rowOff>
    </xdr:from>
    <xdr:to>
      <xdr:col>26</xdr:col>
      <xdr:colOff>1361520</xdr:colOff>
      <xdr:row>7</xdr:row>
      <xdr:rowOff>532080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13874760" y="3895920"/>
          <a:ext cx="1180440" cy="455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276120</xdr:colOff>
      <xdr:row>6</xdr:row>
      <xdr:rowOff>19080</xdr:rowOff>
    </xdr:from>
    <xdr:to>
      <xdr:col>28</xdr:col>
      <xdr:colOff>1657080</xdr:colOff>
      <xdr:row>6</xdr:row>
      <xdr:rowOff>546840</xdr:rowOff>
    </xdr:to>
    <xdr:pic>
      <xdr:nvPicPr>
        <xdr:cNvPr id="2" name="Изображение 2" descr=""/>
        <xdr:cNvPicPr/>
      </xdr:nvPicPr>
      <xdr:blipFill>
        <a:blip r:embed="rId3"/>
        <a:stretch/>
      </xdr:blipFill>
      <xdr:spPr>
        <a:xfrm>
          <a:off x="17022240" y="3267000"/>
          <a:ext cx="1380960" cy="527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4</xdr:row>
      <xdr:rowOff>257040</xdr:rowOff>
    </xdr:from>
    <xdr:to>
      <xdr:col>1</xdr:col>
      <xdr:colOff>917640</xdr:colOff>
      <xdr:row>4</xdr:row>
      <xdr:rowOff>681840</xdr:rowOff>
    </xdr:to>
    <xdr:pic>
      <xdr:nvPicPr>
        <xdr:cNvPr id="3" name="Изображение 1" descr=""/>
        <xdr:cNvPicPr/>
      </xdr:nvPicPr>
      <xdr:blipFill>
        <a:blip r:embed="rId4"/>
        <a:stretch/>
      </xdr:blipFill>
      <xdr:spPr>
        <a:xfrm>
          <a:off x="114480" y="1914480"/>
          <a:ext cx="1431720" cy="424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1048576"/>
  <sheetViews>
    <sheetView showFormulas="false" showGridLines="true" showRowColHeaders="true" showZeros="true" rightToLeft="false" tabSelected="true" showOutlineSymbols="true" defaultGridColor="true" view="pageBreakPreview" topLeftCell="A7" colorId="64" zoomScale="100" zoomScaleNormal="100" zoomScalePageLayoutView="100" workbookViewId="0">
      <selection pane="topLeft" activeCell="F14" activeCellId="0" sqref="F14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8.14"/>
    <col collapsed="false" customWidth="true" hidden="false" outlineLevel="0" max="3" min="3" style="1" width="19.86"/>
    <col collapsed="false" customWidth="true" hidden="false" outlineLevel="0" max="4" min="4" style="1" width="17"/>
    <col collapsed="false" customWidth="true" hidden="false" outlineLevel="0" max="5" min="5" style="1" width="11.72"/>
    <col collapsed="false" customWidth="true" hidden="false" outlineLevel="0" max="8" min="6" style="2" width="22"/>
    <col collapsed="false" customWidth="true" hidden="true" outlineLevel="0" max="25" min="9" style="2" width="22"/>
    <col collapsed="false" customWidth="true" hidden="false" outlineLevel="0" max="26" min="26" style="2" width="20.57"/>
    <col collapsed="false" customWidth="true" hidden="false" outlineLevel="0" max="27" min="27" style="2" width="23"/>
    <col collapsed="false" customWidth="true" hidden="false" outlineLevel="0" max="28" min="28" style="2" width="15.15"/>
    <col collapsed="false" customWidth="true" hidden="false" outlineLevel="0" max="29" min="29" style="2" width="29.57"/>
    <col collapsed="false" customWidth="true" hidden="false" outlineLevel="0" max="30" min="30" style="1" width="27.72"/>
    <col collapsed="false" customWidth="true" hidden="false" outlineLevel="0" max="31" min="31" style="1" width="18.43"/>
    <col collapsed="false" customWidth="true" hidden="false" outlineLevel="0" max="1025" min="32" style="1" width="9.14"/>
    <col collapsed="false" customWidth="false" hidden="false" outlineLevel="0" max="16384" min="1026" style="1" width="9"/>
  </cols>
  <sheetData>
    <row r="1" customFormat="false" ht="36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customFormat="false" ht="18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customFormat="false" ht="47.25" hidden="false" customHeight="true" outlineLevel="0" collapsed="false">
      <c r="A3" s="4" t="s">
        <v>1</v>
      </c>
      <c r="B3" s="4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customFormat="false" ht="29.25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customFormat="false" ht="95.25" hidden="false" customHeight="true" outlineLevel="0" collapsed="false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customFormat="false" ht="30" hidden="false" customHeight="true" outlineLevel="0" collapsed="false">
      <c r="A6" s="6" t="s">
        <v>5</v>
      </c>
      <c r="B6" s="6" t="s">
        <v>6</v>
      </c>
      <c r="C6" s="8" t="s">
        <v>7</v>
      </c>
      <c r="D6" s="6" t="s">
        <v>8</v>
      </c>
      <c r="E6" s="9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  <c r="N6" s="10" t="s">
        <v>18</v>
      </c>
      <c r="O6" s="10" t="s">
        <v>19</v>
      </c>
      <c r="P6" s="10" t="s">
        <v>20</v>
      </c>
      <c r="Q6" s="10" t="s">
        <v>21</v>
      </c>
      <c r="R6" s="10" t="s">
        <v>22</v>
      </c>
      <c r="S6" s="10" t="s">
        <v>23</v>
      </c>
      <c r="T6" s="10" t="s">
        <v>24</v>
      </c>
      <c r="U6" s="10" t="s">
        <v>25</v>
      </c>
      <c r="V6" s="10" t="s">
        <v>26</v>
      </c>
      <c r="W6" s="10" t="s">
        <v>27</v>
      </c>
      <c r="X6" s="10" t="s">
        <v>28</v>
      </c>
      <c r="Y6" s="10" t="s">
        <v>29</v>
      </c>
      <c r="Z6" s="11" t="s">
        <v>30</v>
      </c>
      <c r="AA6" s="11" t="s">
        <v>31</v>
      </c>
      <c r="AB6" s="8" t="s">
        <v>32</v>
      </c>
      <c r="AC6" s="12" t="s">
        <v>33</v>
      </c>
      <c r="AD6" s="12" t="s">
        <v>34</v>
      </c>
    </row>
    <row r="7" customFormat="false" ht="45" hidden="false" customHeight="true" outlineLevel="0" collapsed="false">
      <c r="A7" s="6"/>
      <c r="B7" s="6"/>
      <c r="C7" s="8"/>
      <c r="D7" s="6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3"/>
      <c r="AA7" s="13"/>
      <c r="AB7" s="8"/>
      <c r="AC7" s="14"/>
      <c r="AD7" s="12"/>
    </row>
    <row r="8" customFormat="false" ht="126" hidden="false" customHeight="true" outlineLevel="0" collapsed="false">
      <c r="A8" s="6"/>
      <c r="B8" s="6"/>
      <c r="C8" s="8"/>
      <c r="D8" s="6"/>
      <c r="E8" s="9"/>
      <c r="F8" s="15" t="s">
        <v>35</v>
      </c>
      <c r="G8" s="10" t="s">
        <v>35</v>
      </c>
      <c r="H8" s="10" t="s">
        <v>35</v>
      </c>
      <c r="I8" s="10" t="s">
        <v>35</v>
      </c>
      <c r="J8" s="10" t="s">
        <v>35</v>
      </c>
      <c r="K8" s="10" t="s">
        <v>35</v>
      </c>
      <c r="L8" s="10" t="s">
        <v>35</v>
      </c>
      <c r="M8" s="10" t="s">
        <v>35</v>
      </c>
      <c r="N8" s="10" t="s">
        <v>35</v>
      </c>
      <c r="O8" s="10" t="s">
        <v>35</v>
      </c>
      <c r="P8" s="10" t="s">
        <v>35</v>
      </c>
      <c r="Q8" s="10" t="s">
        <v>35</v>
      </c>
      <c r="R8" s="10" t="s">
        <v>35</v>
      </c>
      <c r="S8" s="10" t="s">
        <v>35</v>
      </c>
      <c r="T8" s="10" t="s">
        <v>35</v>
      </c>
      <c r="U8" s="10" t="s">
        <v>35</v>
      </c>
      <c r="V8" s="10" t="s">
        <v>35</v>
      </c>
      <c r="W8" s="10" t="s">
        <v>35</v>
      </c>
      <c r="X8" s="10" t="s">
        <v>35</v>
      </c>
      <c r="Y8" s="10" t="s">
        <v>35</v>
      </c>
      <c r="Z8" s="13"/>
      <c r="AA8" s="13"/>
      <c r="AB8" s="8"/>
      <c r="AC8" s="16" t="s">
        <v>36</v>
      </c>
      <c r="AD8" s="12"/>
    </row>
    <row r="9" customFormat="false" ht="353.7" hidden="false" customHeight="true" outlineLevel="0" collapsed="false">
      <c r="A9" s="6" t="n">
        <v>1</v>
      </c>
      <c r="B9" s="17" t="s">
        <v>37</v>
      </c>
      <c r="C9" s="18" t="s">
        <v>38</v>
      </c>
      <c r="D9" s="6" t="s">
        <v>39</v>
      </c>
      <c r="E9" s="8" t="n">
        <v>9</v>
      </c>
      <c r="F9" s="10" t="n">
        <v>13200</v>
      </c>
      <c r="G9" s="10" t="n">
        <v>14300</v>
      </c>
      <c r="H9" s="10" t="n">
        <v>13750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9" t="n">
        <f aca="false">SQRT(((SUM((POWER(F9-AB9,2)),(POWER(G9-AB9,2)),(POWER(H9-AB9,2)))/(COLUMNS(F9:H9)-1))))</f>
        <v>550</v>
      </c>
      <c r="AA9" s="20" t="n">
        <f aca="false">Z9/AB9*100</f>
        <v>4</v>
      </c>
      <c r="AB9" s="20" t="n">
        <f aca="false">ROUND(AVERAGE(F9,G9,H9),2)</f>
        <v>13750</v>
      </c>
      <c r="AC9" s="21" t="n">
        <f aca="false">ROUND(E9*AB9,2)</f>
        <v>123750</v>
      </c>
      <c r="AD9" s="21" t="n">
        <f aca="false">ROUND(E9*F9,2)</f>
        <v>118800</v>
      </c>
    </row>
    <row r="10" customFormat="false" ht="13.8" hidden="false" customHeight="false" outlineLevel="0" collapsed="false">
      <c r="A10" s="22"/>
      <c r="B10" s="22"/>
      <c r="C10" s="22"/>
      <c r="D10" s="22"/>
      <c r="E10" s="22"/>
      <c r="F10" s="20" t="n">
        <f aca="false">SUMPRODUCT($E$9:$E$9,$F$9:$F$9)</f>
        <v>118800</v>
      </c>
      <c r="G10" s="20" t="n">
        <f aca="false">SUMPRODUCT($E$9:$E$9,$G$9:$G$9)</f>
        <v>128700</v>
      </c>
      <c r="H10" s="20" t="n">
        <f aca="false">SUMPRODUCT($E$9:$E$9,$H$9:$H$9)</f>
        <v>123750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3"/>
      <c r="AB10" s="6" t="s">
        <v>40</v>
      </c>
      <c r="AC10" s="20" t="n">
        <f aca="false">SUM(AC9:AC9)</f>
        <v>123750</v>
      </c>
      <c r="AD10" s="20" t="n">
        <f aca="false">SUM(AD9:AD9)</f>
        <v>118800</v>
      </c>
    </row>
    <row r="11" customFormat="false" ht="15" hidden="false" customHeight="false" outlineLevel="0" collapsed="false">
      <c r="A11" s="24" t="s">
        <v>41</v>
      </c>
      <c r="B11" s="24"/>
      <c r="C11" s="25" t="n">
        <f aca="false">$AD$10</f>
        <v>118800</v>
      </c>
      <c r="D11" s="26" t="s">
        <v>42</v>
      </c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8"/>
    </row>
    <row r="12" customFormat="false" ht="15" hidden="false" customHeight="false" outlineLevel="0" collapsed="false">
      <c r="A12" s="24" t="s">
        <v>43</v>
      </c>
      <c r="B12" s="24"/>
      <c r="C12" s="29" t="n">
        <v>46115</v>
      </c>
      <c r="D12" s="26"/>
      <c r="E12" s="26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8"/>
    </row>
    <row r="13" customFormat="false" ht="31.5" hidden="false" customHeight="true" outlineLevel="0" collapsed="false">
      <c r="A13" s="24" t="s">
        <v>44</v>
      </c>
      <c r="B13" s="24"/>
      <c r="C13" s="30" t="s">
        <v>45</v>
      </c>
      <c r="D13" s="31"/>
      <c r="E13" s="32" t="s">
        <v>46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4"/>
    </row>
    <row r="14" customFormat="false" ht="15" hidden="false" customHeight="false" outlineLevel="0" collapsed="false">
      <c r="C14" s="35" t="s">
        <v>47</v>
      </c>
      <c r="D14" s="35" t="s">
        <v>48</v>
      </c>
      <c r="E14" s="35" t="s">
        <v>49</v>
      </c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0">
    <mergeCell ref="A1:AD1"/>
    <mergeCell ref="A3:B3"/>
    <mergeCell ref="C3:AD3"/>
    <mergeCell ref="A4:AD4"/>
    <mergeCell ref="A5:AD5"/>
    <mergeCell ref="A6:A8"/>
    <mergeCell ref="B6:B8"/>
    <mergeCell ref="C6:C8"/>
    <mergeCell ref="D6:D8"/>
    <mergeCell ref="E6:E8"/>
    <mergeCell ref="F6:F7"/>
    <mergeCell ref="G6:G7"/>
    <mergeCell ref="H6:H7"/>
    <mergeCell ref="AB6:AB8"/>
    <mergeCell ref="AD6:AD8"/>
    <mergeCell ref="Z7:Z8"/>
    <mergeCell ref="AA7:AA8"/>
    <mergeCell ref="A11:B11"/>
    <mergeCell ref="A12:B12"/>
    <mergeCell ref="A13:B13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2026-04-06T11:00:34Z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