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Лист1" sheetId="1" r:id="rId1"/>
  </sheets>
  <definedNames>
    <definedName name="_xlnm._FilterDatabase" localSheetId="0" hidden="1">Лист1!$A$8:$D$14</definedName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N9" i="1"/>
  <c r="M9" i="1" s="1"/>
  <c r="N10" i="1"/>
  <c r="M10" i="1" s="1"/>
  <c r="N11" i="1"/>
  <c r="M11" i="1" s="1"/>
  <c r="N12" i="1"/>
  <c r="M12" i="1" s="1"/>
  <c r="N13" i="1"/>
  <c r="M13" i="1" s="1"/>
  <c r="J8" i="1"/>
  <c r="K8" i="1" s="1"/>
  <c r="L8" i="1" s="1"/>
  <c r="J9" i="1"/>
  <c r="K9" i="1" s="1"/>
  <c r="L9" i="1" s="1"/>
  <c r="J10" i="1"/>
  <c r="K10" i="1" s="1"/>
  <c r="L10" i="1" s="1"/>
  <c r="J11" i="1"/>
  <c r="K11" i="1" s="1"/>
  <c r="L11" i="1" s="1"/>
  <c r="J12" i="1"/>
  <c r="K12" i="1" s="1"/>
  <c r="L12" i="1" s="1"/>
  <c r="J13" i="1"/>
  <c r="K13" i="1" s="1"/>
  <c r="L13" i="1" s="1"/>
  <c r="M14" i="1" l="1"/>
</calcChain>
</file>

<file path=xl/sharedStrings.xml><?xml version="1.0" encoding="utf-8"?>
<sst xmlns="http://schemas.openxmlformats.org/spreadsheetml/2006/main" count="36" uniqueCount="32">
  <si>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</si>
  <si>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</si>
  <si>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</si>
  <si>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</si>
  <si>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</si>
  <si>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</si>
  <si>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</si>
  <si>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</si>
  <si>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</si>
  <si>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</si>
  <si>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</si>
  <si>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</si>
  <si>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</si>
  <si>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</si>
  <si>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</si>
  <si>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</si>
  <si>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</si>
  <si>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</si>
  <si>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Наименование услуг</t>
  </si>
  <si>
    <t>Обоснование начальной (максимальной) цены договора на поставку канцелярских товаров</t>
  </si>
  <si>
    <t xml:space="preserve">Ценовое предложение 1 вх №674-з от 30.07.2026 г.
</t>
  </si>
  <si>
    <t xml:space="preserve">Ценовое предложение 2 вх №675-з от 30.07.2026 г.
</t>
  </si>
  <si>
    <t xml:space="preserve">Ценовое предложение 3 вх №676-з от 30.07.2026 г.
</t>
  </si>
  <si>
    <t>Карандаш механический PILOT H-105 REX GRIP 0,5мм Япония</t>
  </si>
  <si>
    <t>Папка архивная складная ATTACHE,35 мм,красн</t>
  </si>
  <si>
    <t>Ручка гелевая неавтомат. PILOT BLGP-G1-5 резин.манжет. синяя 0,3мм</t>
  </si>
  <si>
    <t>Ручка шариковая автомат. PILOT BPGP-10R-F рез.манж.син 0,22мм Япония</t>
  </si>
  <si>
    <t>Ручка шариковая неавтомат. PILOT BPS-GP-F рез.манж. крас0,22мм Япония</t>
  </si>
  <si>
    <t>шт</t>
  </si>
  <si>
    <t>шт.</t>
  </si>
  <si>
    <t>ИТОГО</t>
  </si>
  <si>
    <t>Ежедневник недатированный синий, MEGAPOLIS А5, 142х214мм,320стр.3-281/01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</si>
</sst>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4" fontId="2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topLeftCell="A7" workbookViewId="0">
      <selection activeCell="M19" sqref="M19"/>
    </sheetView>
  </sheetViews>
  <sheetFormatPr defaultRowHeight="15" x14ac:dyDescent="0.25"/>
  <cols>
    <col min="1" max="1" width="6.42578125" style="10" customWidth="1"/>
    <col min="2" max="2" width="32.28515625" style="8" customWidth="1"/>
    <col min="3" max="3" width="27.5703125" style="11" customWidth="1"/>
    <col min="4" max="4" width="22.28515625" style="10" customWidth="1"/>
    <col min="5" max="5" width="21" style="3" customWidth="1"/>
    <col min="6" max="6" width="24.85546875" style="25" customWidth="1"/>
    <col min="7" max="7" width="21.57031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22" customWidth="1"/>
    <col min="14" max="14" width="20.28515625" style="1" customWidth="1"/>
    <col min="24" max="24" width="10.5703125" bestFit="1" customWidth="1"/>
  </cols>
  <sheetData>
    <row r="1" spans="1:1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4.45" customHeight="1" x14ac:dyDescent="0.25">
      <c r="A3" s="28" t="s">
        <v>15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9"/>
    </row>
    <row r="4" spans="1:14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1" t="s">
        <v>16</v>
      </c>
      <c r="L4" s="31"/>
      <c r="M4" s="31"/>
      <c r="N4" s="31"/>
    </row>
    <row r="5" spans="1:14" ht="15.6" customHeight="1" x14ac:dyDescent="0.25">
      <c r="A5" s="35" t="s">
        <v>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62.45" customHeight="1" x14ac:dyDescent="0.25">
      <c r="A6" s="36" t="s">
        <v>3</v>
      </c>
      <c r="B6" s="37" t="s">
        <v>18</v>
      </c>
      <c r="C6" s="36" t="s">
        <v>4</v>
      </c>
      <c r="D6" s="36" t="s">
        <v>5</v>
      </c>
      <c r="E6" s="38" t="s">
        <v>6</v>
      </c>
      <c r="F6" s="38"/>
      <c r="G6" s="38"/>
      <c r="H6" s="38"/>
      <c r="I6" s="38"/>
      <c r="J6" s="37" t="s">
        <v>7</v>
      </c>
      <c r="K6" s="37"/>
      <c r="L6" s="37"/>
      <c r="M6" s="38" t="s">
        <v>8</v>
      </c>
      <c r="N6" s="38"/>
    </row>
    <row r="7" spans="1:14" ht="178.5" customHeight="1" x14ac:dyDescent="0.25">
      <c r="A7" s="36"/>
      <c r="B7" s="37"/>
      <c r="C7" s="36"/>
      <c r="D7" s="36"/>
      <c r="E7" s="2" t="s">
        <v>20</v>
      </c>
      <c r="F7" s="17" t="s">
        <v>21</v>
      </c>
      <c r="G7" s="2" t="s">
        <v>22</v>
      </c>
      <c r="H7" s="4" t="s">
        <v>9</v>
      </c>
      <c r="I7" s="4" t="s">
        <v>10</v>
      </c>
      <c r="J7" s="7" t="s">
        <v>11</v>
      </c>
      <c r="K7" s="4" t="s">
        <v>12</v>
      </c>
      <c r="L7" s="4" t="s">
        <v>13</v>
      </c>
      <c r="M7" s="20" t="s">
        <v>14</v>
      </c>
      <c r="N7" s="7" t="s">
        <v>17</v>
      </c>
    </row>
    <row r="8" spans="1:14" ht="45" x14ac:dyDescent="0.25">
      <c r="A8" s="15">
        <v>1</v>
      </c>
      <c r="B8" s="14" t="s">
        <v>31</v>
      </c>
      <c r="C8" s="9" t="s">
        <v>28</v>
      </c>
      <c r="D8" s="16">
        <v>5</v>
      </c>
      <c r="E8" s="6">
        <v>646.6</v>
      </c>
      <c r="F8" s="17">
        <v>653.07000000000005</v>
      </c>
      <c r="G8" s="6">
        <v>685.4</v>
      </c>
      <c r="H8" s="12"/>
      <c r="I8" s="12"/>
      <c r="J8" s="13">
        <f t="shared" ref="J8:J9" si="0">AVERAGE(E8:G8)</f>
        <v>661.69</v>
      </c>
      <c r="K8" s="13">
        <f t="shared" ref="K8:K9" si="1">SQRT(((SUM((POWER(G8-J8,2)),(POWER(F8-J8,2)),(POWER(E8-J8,2)),)/(COLUMNS(E8:G8)-1))))</f>
        <v>20.786733750158987</v>
      </c>
      <c r="L8" s="13">
        <f t="shared" ref="L8:L9" si="2">K8/J8*100</f>
        <v>3.1414610694069709</v>
      </c>
      <c r="M8" s="21">
        <f t="shared" ref="M8:M9" si="3">N8*D8</f>
        <v>3233</v>
      </c>
      <c r="N8" s="5">
        <f t="shared" ref="N8:N9" si="4">E8</f>
        <v>646.6</v>
      </c>
    </row>
    <row r="9" spans="1:14" ht="30" x14ac:dyDescent="0.25">
      <c r="A9" s="15">
        <v>2</v>
      </c>
      <c r="B9" s="14" t="s">
        <v>23</v>
      </c>
      <c r="C9" s="9" t="s">
        <v>29</v>
      </c>
      <c r="D9" s="16">
        <v>25</v>
      </c>
      <c r="E9" s="6">
        <v>198.86</v>
      </c>
      <c r="F9" s="17">
        <v>202.84</v>
      </c>
      <c r="G9" s="6">
        <v>214.77</v>
      </c>
      <c r="H9" s="12"/>
      <c r="I9" s="12"/>
      <c r="J9" s="13">
        <f t="shared" si="0"/>
        <v>205.49</v>
      </c>
      <c r="K9" s="13">
        <f t="shared" si="1"/>
        <v>8.2794263086279116</v>
      </c>
      <c r="L9" s="13">
        <f t="shared" si="2"/>
        <v>4.029113975681498</v>
      </c>
      <c r="M9" s="21">
        <f t="shared" si="3"/>
        <v>4971.5</v>
      </c>
      <c r="N9" s="5">
        <f t="shared" si="4"/>
        <v>198.86</v>
      </c>
    </row>
    <row r="10" spans="1:14" ht="30" x14ac:dyDescent="0.25">
      <c r="A10" s="15">
        <v>3</v>
      </c>
      <c r="B10" s="14" t="s">
        <v>24</v>
      </c>
      <c r="C10" s="9" t="s">
        <v>29</v>
      </c>
      <c r="D10" s="16">
        <v>20</v>
      </c>
      <c r="E10" s="6">
        <v>338.55</v>
      </c>
      <c r="F10" s="19">
        <v>355.48</v>
      </c>
      <c r="G10" s="6">
        <v>369.02</v>
      </c>
      <c r="H10" s="12"/>
      <c r="I10" s="12"/>
      <c r="J10" s="13">
        <f t="shared" ref="J10:J12" si="5">AVERAGE(E10:G10)</f>
        <v>354.34999999999997</v>
      </c>
      <c r="K10" s="13">
        <f t="shared" ref="K10:K12" si="6">SQRT(((SUM((POWER(G10-J10,2)),(POWER(F10-J10,2)),(POWER(E10-J10,2)),)/(COLUMNS(E10:G10)-1))))</f>
        <v>15.266397741445084</v>
      </c>
      <c r="L10" s="13">
        <f t="shared" ref="L10:L12" si="7">K10/J10*100</f>
        <v>4.308282133891657</v>
      </c>
      <c r="M10" s="21">
        <f t="shared" ref="M10:M12" si="8">N10*D10</f>
        <v>6771</v>
      </c>
      <c r="N10" s="5">
        <f t="shared" ref="N10:N12" si="9">E10</f>
        <v>338.55</v>
      </c>
    </row>
    <row r="11" spans="1:14" ht="45" x14ac:dyDescent="0.25">
      <c r="A11" s="15">
        <v>4</v>
      </c>
      <c r="B11" s="18" t="s">
        <v>25</v>
      </c>
      <c r="C11" s="9" t="s">
        <v>29</v>
      </c>
      <c r="D11" s="16">
        <v>20</v>
      </c>
      <c r="E11" s="6">
        <v>189.71</v>
      </c>
      <c r="F11" s="19">
        <v>199.2</v>
      </c>
      <c r="G11" s="6">
        <v>206.78</v>
      </c>
      <c r="H11" s="12"/>
      <c r="I11" s="12"/>
      <c r="J11" s="13">
        <f t="shared" si="5"/>
        <v>198.5633333333333</v>
      </c>
      <c r="K11" s="13">
        <f t="shared" si="6"/>
        <v>8.5527909674756621</v>
      </c>
      <c r="L11" s="13">
        <f t="shared" si="7"/>
        <v>4.3073365177234786</v>
      </c>
      <c r="M11" s="21">
        <f t="shared" si="8"/>
        <v>3794.2000000000003</v>
      </c>
      <c r="N11" s="5">
        <f t="shared" si="9"/>
        <v>189.71</v>
      </c>
    </row>
    <row r="12" spans="1:14" ht="45" x14ac:dyDescent="0.25">
      <c r="A12" s="15">
        <v>5</v>
      </c>
      <c r="B12" s="18" t="s">
        <v>26</v>
      </c>
      <c r="C12" s="9" t="s">
        <v>29</v>
      </c>
      <c r="D12" s="16">
        <v>22</v>
      </c>
      <c r="E12" s="6">
        <v>115.9</v>
      </c>
      <c r="F12" s="19">
        <v>118.22</v>
      </c>
      <c r="G12" s="6">
        <v>126.33</v>
      </c>
      <c r="H12" s="12"/>
      <c r="I12" s="12"/>
      <c r="J12" s="13">
        <f t="shared" si="5"/>
        <v>120.14999999999999</v>
      </c>
      <c r="K12" s="13">
        <f t="shared" si="6"/>
        <v>5.4763034977984892</v>
      </c>
      <c r="L12" s="13">
        <f t="shared" si="7"/>
        <v>4.5578888870565875</v>
      </c>
      <c r="M12" s="21">
        <f t="shared" si="8"/>
        <v>2549.8000000000002</v>
      </c>
      <c r="N12" s="5">
        <f t="shared" si="9"/>
        <v>115.9</v>
      </c>
    </row>
    <row r="13" spans="1:14" ht="45" x14ac:dyDescent="0.25">
      <c r="A13" s="15">
        <v>6</v>
      </c>
      <c r="B13" s="14" t="s">
        <v>27</v>
      </c>
      <c r="C13" s="9" t="s">
        <v>29</v>
      </c>
      <c r="D13" s="16">
        <v>10</v>
      </c>
      <c r="E13" s="6">
        <v>107.97</v>
      </c>
      <c r="F13" s="19">
        <v>110.5</v>
      </c>
      <c r="G13" s="6">
        <v>115.53</v>
      </c>
      <c r="H13" s="12"/>
      <c r="I13" s="12"/>
      <c r="J13" s="13">
        <f t="shared" ref="J13" si="10">AVERAGE(E13:G13)</f>
        <v>111.33333333333333</v>
      </c>
      <c r="K13" s="13">
        <f t="shared" ref="K13" si="11">SQRT(((SUM((POWER(G13-J13,2)),(POWER(F13-J13,2)),(POWER(E13-J13,2)),)/(COLUMNS(E13:G13)-1))))</f>
        <v>3.8482766705803968</v>
      </c>
      <c r="L13" s="13">
        <f t="shared" ref="L13" si="12">K13/J13*100</f>
        <v>3.4565359316590389</v>
      </c>
      <c r="M13" s="21">
        <f t="shared" ref="M13" si="13">N13*D13</f>
        <v>1079.7</v>
      </c>
      <c r="N13" s="5">
        <f t="shared" ref="N13" si="14">E13</f>
        <v>107.97</v>
      </c>
    </row>
    <row r="14" spans="1:14" x14ac:dyDescent="0.25">
      <c r="A14" s="32" t="s">
        <v>30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24">
        <f>SUM(M8:M13)</f>
        <v>22399.200000000001</v>
      </c>
      <c r="N14" s="23"/>
    </row>
  </sheetData>
  <protectedRanges>
    <protectedRange sqref="G8:G13" name="Диапазон1_3_1_1"/>
    <protectedRange sqref="C10" name="Диапазон1_13_1_19_24_2"/>
    <protectedRange sqref="C12" name="Диапазон1_13_1_19_30_2"/>
    <protectedRange sqref="C13" name="Диапазон1_13_1_19_37_2"/>
  </protectedRanges>
  <mergeCells count="15">
    <mergeCell ref="A14:L14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2026-08-10T11:34:57Z</dcterms:modified>
</cp:coreProperties>
</file>