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Поставка продуктов питания по СЗ 5 (Жемчужина)\"/>
    </mc:Choice>
  </mc:AlternateContent>
  <bookViews>
    <workbookView xWindow="0" yWindow="0" windowWidth="28800" windowHeight="11700"/>
  </bookViews>
  <sheets>
    <sheet name="Обоснование НМЦК или НЦЕ" sheetId="3" r:id="rId1"/>
  </sheets>
  <definedNames>
    <definedName name="_xlnm._FilterDatabase" localSheetId="0" hidden="1">'Обоснование НМЦК или НЦЕ'!$C$1:$C$87</definedName>
  </definedNames>
  <calcPr calcId="162913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4" i="3" l="1"/>
  <c r="O84" i="3" s="1"/>
  <c r="M84" i="3"/>
  <c r="K84" i="3"/>
  <c r="J84" i="3"/>
  <c r="I84" i="3"/>
  <c r="N83" i="3"/>
  <c r="O83" i="3" s="1"/>
  <c r="M83" i="3"/>
  <c r="K83" i="3"/>
  <c r="J83" i="3"/>
  <c r="I83" i="3"/>
  <c r="N82" i="3"/>
  <c r="O82" i="3" s="1"/>
  <c r="M82" i="3"/>
  <c r="K82" i="3"/>
  <c r="J82" i="3"/>
  <c r="I82" i="3"/>
  <c r="N81" i="3"/>
  <c r="O81" i="3" s="1"/>
  <c r="M81" i="3"/>
  <c r="K81" i="3"/>
  <c r="J81" i="3"/>
  <c r="I81" i="3"/>
  <c r="N80" i="3"/>
  <c r="O80" i="3" s="1"/>
  <c r="M80" i="3"/>
  <c r="K80" i="3"/>
  <c r="J80" i="3"/>
  <c r="I80" i="3"/>
  <c r="N79" i="3"/>
  <c r="O79" i="3" s="1"/>
  <c r="M79" i="3"/>
  <c r="K79" i="3"/>
  <c r="J79" i="3"/>
  <c r="I79" i="3"/>
  <c r="N78" i="3"/>
  <c r="O78" i="3" s="1"/>
  <c r="M78" i="3"/>
  <c r="K78" i="3"/>
  <c r="J78" i="3"/>
  <c r="I78" i="3"/>
  <c r="N77" i="3"/>
  <c r="O77" i="3" s="1"/>
  <c r="M77" i="3"/>
  <c r="K77" i="3"/>
  <c r="J77" i="3"/>
  <c r="I77" i="3"/>
  <c r="N76" i="3"/>
  <c r="O76" i="3" s="1"/>
  <c r="M76" i="3"/>
  <c r="K76" i="3"/>
  <c r="J76" i="3"/>
  <c r="I76" i="3"/>
  <c r="N75" i="3"/>
  <c r="O75" i="3" s="1"/>
  <c r="M75" i="3"/>
  <c r="K75" i="3"/>
  <c r="J75" i="3"/>
  <c r="I75" i="3"/>
  <c r="N74" i="3"/>
  <c r="O74" i="3" s="1"/>
  <c r="M74" i="3"/>
  <c r="K74" i="3"/>
  <c r="J74" i="3"/>
  <c r="L74" i="3" s="1"/>
  <c r="I74" i="3"/>
  <c r="N73" i="3"/>
  <c r="O73" i="3" s="1"/>
  <c r="M73" i="3"/>
  <c r="K73" i="3"/>
  <c r="J73" i="3"/>
  <c r="I73" i="3"/>
  <c r="N72" i="3"/>
  <c r="O72" i="3" s="1"/>
  <c r="M72" i="3"/>
  <c r="K72" i="3"/>
  <c r="J72" i="3"/>
  <c r="I72" i="3"/>
  <c r="N71" i="3"/>
  <c r="O71" i="3" s="1"/>
  <c r="M71" i="3"/>
  <c r="K71" i="3"/>
  <c r="J71" i="3"/>
  <c r="I71" i="3"/>
  <c r="N70" i="3"/>
  <c r="O70" i="3" s="1"/>
  <c r="M70" i="3"/>
  <c r="K70" i="3"/>
  <c r="J70" i="3"/>
  <c r="I70" i="3"/>
  <c r="N69" i="3"/>
  <c r="O69" i="3" s="1"/>
  <c r="M69" i="3"/>
  <c r="K69" i="3"/>
  <c r="J69" i="3"/>
  <c r="I69" i="3"/>
  <c r="N68" i="3"/>
  <c r="O68" i="3" s="1"/>
  <c r="M68" i="3"/>
  <c r="K68" i="3"/>
  <c r="J68" i="3"/>
  <c r="I68" i="3"/>
  <c r="N67" i="3"/>
  <c r="O67" i="3" s="1"/>
  <c r="M67" i="3"/>
  <c r="K67" i="3"/>
  <c r="J67" i="3"/>
  <c r="I67" i="3"/>
  <c r="N66" i="3"/>
  <c r="O66" i="3"/>
  <c r="M66" i="3"/>
  <c r="K66" i="3"/>
  <c r="L66" i="3" s="1"/>
  <c r="J66" i="3"/>
  <c r="I66" i="3"/>
  <c r="N65" i="3"/>
  <c r="O65" i="3" s="1"/>
  <c r="M65" i="3"/>
  <c r="K65" i="3"/>
  <c r="J65" i="3"/>
  <c r="I65" i="3"/>
  <c r="N64" i="3"/>
  <c r="O64" i="3" s="1"/>
  <c r="M64" i="3"/>
  <c r="K64" i="3"/>
  <c r="J64" i="3"/>
  <c r="I64" i="3"/>
  <c r="N63" i="3"/>
  <c r="O63" i="3" s="1"/>
  <c r="M63" i="3"/>
  <c r="K63" i="3"/>
  <c r="J63" i="3"/>
  <c r="I63" i="3"/>
  <c r="N62" i="3"/>
  <c r="O62" i="3" s="1"/>
  <c r="M62" i="3"/>
  <c r="K62" i="3"/>
  <c r="J62" i="3"/>
  <c r="I62" i="3"/>
  <c r="N61" i="3"/>
  <c r="O61" i="3" s="1"/>
  <c r="M61" i="3"/>
  <c r="K61" i="3"/>
  <c r="J61" i="3"/>
  <c r="I61" i="3"/>
  <c r="N60" i="3"/>
  <c r="O60" i="3" s="1"/>
  <c r="M60" i="3"/>
  <c r="K60" i="3"/>
  <c r="J60" i="3"/>
  <c r="I60" i="3"/>
  <c r="N59" i="3"/>
  <c r="O59" i="3" s="1"/>
  <c r="M59" i="3"/>
  <c r="K59" i="3"/>
  <c r="J59" i="3"/>
  <c r="I59" i="3"/>
  <c r="N58" i="3"/>
  <c r="O58" i="3" s="1"/>
  <c r="M58" i="3"/>
  <c r="K58" i="3"/>
  <c r="J58" i="3"/>
  <c r="I58" i="3"/>
  <c r="N57" i="3"/>
  <c r="O57" i="3" s="1"/>
  <c r="M57" i="3"/>
  <c r="K57" i="3"/>
  <c r="J57" i="3"/>
  <c r="I57" i="3"/>
  <c r="N56" i="3"/>
  <c r="O56" i="3" s="1"/>
  <c r="M56" i="3"/>
  <c r="K56" i="3"/>
  <c r="J56" i="3"/>
  <c r="I56" i="3"/>
  <c r="N55" i="3"/>
  <c r="O55" i="3" s="1"/>
  <c r="M55" i="3"/>
  <c r="K55" i="3"/>
  <c r="J55" i="3"/>
  <c r="I55" i="3"/>
  <c r="N54" i="3"/>
  <c r="O54" i="3" s="1"/>
  <c r="M54" i="3"/>
  <c r="K54" i="3"/>
  <c r="J54" i="3"/>
  <c r="I54" i="3"/>
  <c r="N53" i="3"/>
  <c r="O53" i="3" s="1"/>
  <c r="M53" i="3"/>
  <c r="K53" i="3"/>
  <c r="L53" i="3" s="1"/>
  <c r="J53" i="3"/>
  <c r="I53" i="3"/>
  <c r="N52" i="3"/>
  <c r="O52" i="3" s="1"/>
  <c r="M52" i="3"/>
  <c r="K52" i="3"/>
  <c r="J52" i="3"/>
  <c r="I52" i="3"/>
  <c r="N51" i="3"/>
  <c r="O51" i="3" s="1"/>
  <c r="M51" i="3"/>
  <c r="K51" i="3"/>
  <c r="J51" i="3"/>
  <c r="I51" i="3"/>
  <c r="N50" i="3"/>
  <c r="O50" i="3" s="1"/>
  <c r="M50" i="3"/>
  <c r="K50" i="3"/>
  <c r="J50" i="3"/>
  <c r="I50" i="3"/>
  <c r="N49" i="3"/>
  <c r="O49" i="3" s="1"/>
  <c r="M49" i="3"/>
  <c r="K49" i="3"/>
  <c r="J49" i="3"/>
  <c r="I49" i="3"/>
  <c r="N48" i="3"/>
  <c r="O48" i="3" s="1"/>
  <c r="M48" i="3"/>
  <c r="K48" i="3"/>
  <c r="J48" i="3"/>
  <c r="I48" i="3"/>
  <c r="N47" i="3"/>
  <c r="O47" i="3" s="1"/>
  <c r="M47" i="3"/>
  <c r="K47" i="3"/>
  <c r="J47" i="3"/>
  <c r="I47" i="3"/>
  <c r="N46" i="3"/>
  <c r="O46" i="3" s="1"/>
  <c r="M46" i="3"/>
  <c r="K46" i="3"/>
  <c r="J46" i="3"/>
  <c r="I46" i="3"/>
  <c r="N45" i="3"/>
  <c r="O45" i="3" s="1"/>
  <c r="M45" i="3"/>
  <c r="K45" i="3"/>
  <c r="J45" i="3"/>
  <c r="I45" i="3"/>
  <c r="N44" i="3"/>
  <c r="O44" i="3" s="1"/>
  <c r="M44" i="3"/>
  <c r="K44" i="3"/>
  <c r="J44" i="3"/>
  <c r="I44" i="3"/>
  <c r="N43" i="3"/>
  <c r="O43" i="3" s="1"/>
  <c r="M43" i="3"/>
  <c r="K43" i="3"/>
  <c r="J43" i="3"/>
  <c r="I43" i="3"/>
  <c r="N42" i="3"/>
  <c r="O42" i="3" s="1"/>
  <c r="M42" i="3"/>
  <c r="K42" i="3"/>
  <c r="J42" i="3"/>
  <c r="I42" i="3"/>
  <c r="N41" i="3"/>
  <c r="O41" i="3" s="1"/>
  <c r="M41" i="3"/>
  <c r="K41" i="3"/>
  <c r="L41" i="3" s="1"/>
  <c r="J41" i="3"/>
  <c r="I41" i="3"/>
  <c r="N40" i="3"/>
  <c r="O40" i="3" s="1"/>
  <c r="M40" i="3"/>
  <c r="K40" i="3"/>
  <c r="J40" i="3"/>
  <c r="I40" i="3"/>
  <c r="N39" i="3"/>
  <c r="O39" i="3" s="1"/>
  <c r="M39" i="3"/>
  <c r="K39" i="3"/>
  <c r="J39" i="3"/>
  <c r="I39" i="3"/>
  <c r="N38" i="3"/>
  <c r="O38" i="3" s="1"/>
  <c r="M38" i="3"/>
  <c r="K38" i="3"/>
  <c r="J38" i="3"/>
  <c r="I38" i="3"/>
  <c r="N37" i="3"/>
  <c r="O37" i="3" s="1"/>
  <c r="M37" i="3"/>
  <c r="K37" i="3"/>
  <c r="J37" i="3"/>
  <c r="I37" i="3"/>
  <c r="N36" i="3"/>
  <c r="O36" i="3" s="1"/>
  <c r="M36" i="3"/>
  <c r="K36" i="3"/>
  <c r="J36" i="3"/>
  <c r="I36" i="3"/>
  <c r="N35" i="3"/>
  <c r="O35" i="3" s="1"/>
  <c r="M35" i="3"/>
  <c r="K35" i="3"/>
  <c r="J35" i="3"/>
  <c r="I35" i="3"/>
  <c r="N34" i="3"/>
  <c r="O34" i="3" s="1"/>
  <c r="M34" i="3"/>
  <c r="K34" i="3"/>
  <c r="J34" i="3"/>
  <c r="I34" i="3"/>
  <c r="N33" i="3"/>
  <c r="O33" i="3" s="1"/>
  <c r="M33" i="3"/>
  <c r="K33" i="3"/>
  <c r="J33" i="3"/>
  <c r="I33" i="3"/>
  <c r="N32" i="3"/>
  <c r="O32" i="3" s="1"/>
  <c r="M32" i="3"/>
  <c r="K32" i="3"/>
  <c r="J32" i="3"/>
  <c r="I32" i="3"/>
  <c r="N31" i="3"/>
  <c r="O31" i="3" s="1"/>
  <c r="M31" i="3"/>
  <c r="K31" i="3"/>
  <c r="J31" i="3"/>
  <c r="I31" i="3"/>
  <c r="N30" i="3"/>
  <c r="O30" i="3" s="1"/>
  <c r="M30" i="3"/>
  <c r="K30" i="3"/>
  <c r="J30" i="3"/>
  <c r="I30" i="3"/>
  <c r="N29" i="3"/>
  <c r="O29" i="3" s="1"/>
  <c r="M29" i="3"/>
  <c r="K29" i="3"/>
  <c r="J29" i="3"/>
  <c r="I29" i="3"/>
  <c r="N28" i="3"/>
  <c r="O28" i="3" s="1"/>
  <c r="M28" i="3"/>
  <c r="K28" i="3"/>
  <c r="J28" i="3"/>
  <c r="I28" i="3"/>
  <c r="N27" i="3"/>
  <c r="O27" i="3" s="1"/>
  <c r="M27" i="3"/>
  <c r="K27" i="3"/>
  <c r="J27" i="3"/>
  <c r="I27" i="3"/>
  <c r="N26" i="3"/>
  <c r="O26" i="3" s="1"/>
  <c r="M26" i="3"/>
  <c r="K26" i="3"/>
  <c r="J26" i="3"/>
  <c r="I26" i="3"/>
  <c r="N25" i="3"/>
  <c r="O25" i="3" s="1"/>
  <c r="M25" i="3"/>
  <c r="K25" i="3"/>
  <c r="J25" i="3"/>
  <c r="I25" i="3"/>
  <c r="N24" i="3"/>
  <c r="O24" i="3" s="1"/>
  <c r="M24" i="3"/>
  <c r="K24" i="3"/>
  <c r="J24" i="3"/>
  <c r="I24" i="3"/>
  <c r="N23" i="3"/>
  <c r="O23" i="3" s="1"/>
  <c r="M23" i="3"/>
  <c r="K23" i="3"/>
  <c r="J23" i="3"/>
  <c r="I23" i="3"/>
  <c r="N22" i="3"/>
  <c r="O22" i="3" s="1"/>
  <c r="M22" i="3"/>
  <c r="K22" i="3"/>
  <c r="L22" i="3" s="1"/>
  <c r="J22" i="3"/>
  <c r="I22" i="3"/>
  <c r="N21" i="3"/>
  <c r="O21" i="3" s="1"/>
  <c r="M21" i="3"/>
  <c r="K21" i="3"/>
  <c r="J21" i="3"/>
  <c r="I21" i="3"/>
  <c r="N20" i="3"/>
  <c r="O20" i="3" s="1"/>
  <c r="M20" i="3"/>
  <c r="K20" i="3"/>
  <c r="J20" i="3"/>
  <c r="I20" i="3"/>
  <c r="N19" i="3"/>
  <c r="O19" i="3" s="1"/>
  <c r="M19" i="3"/>
  <c r="K19" i="3"/>
  <c r="J19" i="3"/>
  <c r="I19" i="3"/>
  <c r="N18" i="3"/>
  <c r="O18" i="3"/>
  <c r="M18" i="3"/>
  <c r="K18" i="3"/>
  <c r="J18" i="3"/>
  <c r="L18" i="3"/>
  <c r="I18" i="3"/>
  <c r="N17" i="3"/>
  <c r="O17" i="3" s="1"/>
  <c r="M17" i="3"/>
  <c r="K17" i="3"/>
  <c r="J17" i="3"/>
  <c r="I17" i="3"/>
  <c r="N16" i="3"/>
  <c r="O16" i="3" s="1"/>
  <c r="M16" i="3"/>
  <c r="K16" i="3"/>
  <c r="J16" i="3"/>
  <c r="I16" i="3"/>
  <c r="N15" i="3"/>
  <c r="O15" i="3" s="1"/>
  <c r="M15" i="3"/>
  <c r="K15" i="3"/>
  <c r="J15" i="3"/>
  <c r="I15" i="3"/>
  <c r="N14" i="3"/>
  <c r="O14" i="3" s="1"/>
  <c r="M14" i="3"/>
  <c r="K14" i="3"/>
  <c r="J14" i="3"/>
  <c r="I14" i="3"/>
  <c r="N10" i="3"/>
  <c r="O10" i="3" s="1"/>
  <c r="N11" i="3"/>
  <c r="O11" i="3" s="1"/>
  <c r="N12" i="3"/>
  <c r="O12" i="3" s="1"/>
  <c r="N13" i="3"/>
  <c r="O13" i="3" s="1"/>
  <c r="M11" i="3"/>
  <c r="M12" i="3"/>
  <c r="M13" i="3"/>
  <c r="K11" i="3"/>
  <c r="K12" i="3"/>
  <c r="K13" i="3"/>
  <c r="J13" i="3"/>
  <c r="J11" i="3"/>
  <c r="J12" i="3"/>
  <c r="I11" i="3"/>
  <c r="I12" i="3"/>
  <c r="I13" i="3"/>
  <c r="M10" i="3"/>
  <c r="J10" i="3"/>
  <c r="I10" i="3"/>
  <c r="K10" i="3"/>
  <c r="L24" i="3" l="1"/>
  <c r="L11" i="3"/>
  <c r="L79" i="3"/>
  <c r="L52" i="3"/>
  <c r="L42" i="3"/>
  <c r="L68" i="3"/>
  <c r="L78" i="3"/>
  <c r="L64" i="3"/>
  <c r="L34" i="3"/>
  <c r="L44" i="3"/>
  <c r="L40" i="3"/>
  <c r="L26" i="3"/>
  <c r="L60" i="3"/>
  <c r="L56" i="3"/>
  <c r="L69" i="3"/>
  <c r="L65" i="3"/>
  <c r="L67" i="3"/>
  <c r="L47" i="3"/>
  <c r="L19" i="3"/>
  <c r="L49" i="3"/>
  <c r="L21" i="3"/>
  <c r="L23" i="3"/>
  <c r="L27" i="3"/>
  <c r="L28" i="3"/>
  <c r="L84" i="3"/>
  <c r="L83" i="3"/>
  <c r="L82" i="3"/>
  <c r="L81" i="3"/>
  <c r="L73" i="3"/>
  <c r="L72" i="3"/>
  <c r="L38" i="3"/>
  <c r="L20" i="3"/>
  <c r="L63" i="3"/>
  <c r="L37" i="3"/>
  <c r="L35" i="3"/>
  <c r="L50" i="3"/>
  <c r="L62" i="3"/>
  <c r="L31" i="3"/>
  <c r="L77" i="3"/>
  <c r="L61" i="3"/>
  <c r="L80" i="3"/>
  <c r="L39" i="3"/>
  <c r="L51" i="3"/>
  <c r="L59" i="3"/>
  <c r="L33" i="3"/>
  <c r="L29" i="3"/>
  <c r="L30" i="3"/>
  <c r="L32" i="3"/>
  <c r="L48" i="3"/>
  <c r="L58" i="3"/>
  <c r="L57" i="3"/>
  <c r="L76" i="3"/>
  <c r="L75" i="3"/>
  <c r="L55" i="3"/>
  <c r="L46" i="3"/>
  <c r="L45" i="3"/>
  <c r="L54" i="3"/>
  <c r="L25" i="3"/>
  <c r="L36" i="3"/>
  <c r="L43" i="3"/>
  <c r="L70" i="3"/>
  <c r="L71" i="3"/>
  <c r="L17" i="3"/>
  <c r="L16" i="3"/>
  <c r="L14" i="3"/>
  <c r="L15" i="3"/>
  <c r="L13" i="3"/>
  <c r="L12" i="3"/>
  <c r="L10" i="3"/>
  <c r="O85" i="3"/>
</calcChain>
</file>

<file path=xl/sharedStrings.xml><?xml version="1.0" encoding="utf-8"?>
<sst xmlns="http://schemas.openxmlformats.org/spreadsheetml/2006/main" count="254" uniqueCount="177">
  <si>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</si>
  <si>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</si>
  <si>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</si>
  <si>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</si>
  <si>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</si>
  <si>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</si>
  <si>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</si>
  <si>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&lt;ц&gt; - средн. арифм. величина цены единицы прод-ции, руб.</t>
  </si>
  <si>
    <t xml:space="preserve">V - коэф-нт вариации </t>
  </si>
  <si>
    <t>Номер источника ценовой информации (ИЦИ №i) и цена единицы товара, работы, услуги, представленная i-тым ИЦИ (Цi), руб.</t>
  </si>
  <si>
    <t>Характеристики объекта закупки</t>
  </si>
  <si>
    <t>В соответствии с приложением №1 - Описание объекта закупки к извещению</t>
  </si>
  <si>
    <t>Информация о валюте</t>
  </si>
  <si>
    <t>Информация о валюте, используемой для формирования цены контракта и расчетов с поставщиком (подрядчиком, исполнителем):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все расчеты производятся в рублях Российской Федерации.</t>
  </si>
  <si>
    <t>Средняя цена единицы продукции</t>
  </si>
  <si>
    <t>КТРУ/ОКПД 2</t>
  </si>
  <si>
    <t xml:space="preserve">КП №1
</t>
  </si>
  <si>
    <t xml:space="preserve">КП №2
</t>
  </si>
  <si>
    <t xml:space="preserve">КП №3
</t>
  </si>
  <si>
    <t xml:space="preserve">Расчет НЦЕ (рын) произведен по формуле:          Цi  = (Ц1+Ц2+….Цn)/n
где:
n - количество значений, используемых в расчете;
i - номер источника ценовой информации;
Цi - цена единицы товара </t>
  </si>
  <si>
    <t>РАСЧЕТ НЦЕ, руб.</t>
  </si>
  <si>
    <t>НЦЕ, руб.</t>
  </si>
  <si>
    <t>Максимальное значение цены контракта, руб.</t>
  </si>
  <si>
    <t>Цена единицы продукции, принятая для расчета, руб.</t>
  </si>
  <si>
    <t>Расчет НЦЕ, руб.</t>
  </si>
  <si>
    <t>Используемый метод определения НЦЕ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</si>
  <si>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№567, а также с учетом части 24 статьи 22 Закона о контрактной системе 44-ФЗ.</t>
  </si>
  <si>
    <t xml:space="preserve">Приложение №2 к Извещению 
об осуществлении закупки
</t>
  </si>
  <si>
    <t>Обоснование начальной (максимальной) цены контракта, 
начальной цены единицы товара (НЦЕ) на поставку продуктов питания 
для нужд ФГБУ «СПб НИИФ» Минздрава России в 2026 году (Санаторий Жемчужина)</t>
  </si>
  <si>
    <t>Апельсины</t>
  </si>
  <si>
    <t>Груши</t>
  </si>
  <si>
    <t>Лимоны</t>
  </si>
  <si>
    <t>Яблоки</t>
  </si>
  <si>
    <t>Творог 9%</t>
  </si>
  <si>
    <t>Сахар (песок)</t>
  </si>
  <si>
    <t>Огурцы (свежие)</t>
  </si>
  <si>
    <t>Петрушка (свежая)</t>
  </si>
  <si>
    <t>Укроп (свежий)</t>
  </si>
  <si>
    <t>Масло сливочное 82,5%</t>
  </si>
  <si>
    <t>Соль</t>
  </si>
  <si>
    <t>Рыба (Горбуша)</t>
  </si>
  <si>
    <t>Сельдь (филе)</t>
  </si>
  <si>
    <t>Рыба (Треска)</t>
  </si>
  <si>
    <t>Говядина замороженная, бескостное, лопатка</t>
  </si>
  <si>
    <t>Печень говяжья</t>
  </si>
  <si>
    <t>Кости рубленые пищевые</t>
  </si>
  <si>
    <t>Мясо птицы (тушка)</t>
  </si>
  <si>
    <t>Мясо птицы (филе)</t>
  </si>
  <si>
    <t>Крупа манная</t>
  </si>
  <si>
    <t>Крупа перловая</t>
  </si>
  <si>
    <t>Крупа пшено</t>
  </si>
  <si>
    <t>Крупа гречневая</t>
  </si>
  <si>
    <t>Масло подсолнечное, рафинированное</t>
  </si>
  <si>
    <t>Сметана 20%</t>
  </si>
  <si>
    <t>Хлопья овсяные</t>
  </si>
  <si>
    <t>Ветчина (мясо индейки)</t>
  </si>
  <si>
    <t xml:space="preserve">Чай черный </t>
  </si>
  <si>
    <t>Яйца</t>
  </si>
  <si>
    <t>Молоко коровье 3,2%</t>
  </si>
  <si>
    <t>Ряженка 4%</t>
  </si>
  <si>
    <t>Кефир 3,2%</t>
  </si>
  <si>
    <t>Кисель сухой</t>
  </si>
  <si>
    <t>Крупа пшеничная</t>
  </si>
  <si>
    <t>Дрожжи прессованные</t>
  </si>
  <si>
    <t>Какао-порошок</t>
  </si>
  <si>
    <t>Майонез 50%</t>
  </si>
  <si>
    <t>Сыры полутвердые</t>
  </si>
  <si>
    <t>Лист лавровый сушеный</t>
  </si>
  <si>
    <t>Перец черный (молотый)</t>
  </si>
  <si>
    <t>Мак пищевой</t>
  </si>
  <si>
    <t>Колбаса варено-копченая</t>
  </si>
  <si>
    <t>Кабачки</t>
  </si>
  <si>
    <t>Капуста белокачанная</t>
  </si>
  <si>
    <t>Картофель</t>
  </si>
  <si>
    <t>Лук репчатый</t>
  </si>
  <si>
    <t>Лук (свежий)</t>
  </si>
  <si>
    <t>Морковь столовая</t>
  </si>
  <si>
    <t>Свекла столовая</t>
  </si>
  <si>
    <t>Чеснок (свежий)</t>
  </si>
  <si>
    <t>Огурцы (соленые)</t>
  </si>
  <si>
    <t>Капуста (квашенная)</t>
  </si>
  <si>
    <t>Сок (апельсин)</t>
  </si>
  <si>
    <t>Сок (яблоко)</t>
  </si>
  <si>
    <t>Сок (томат)</t>
  </si>
  <si>
    <t>Паста томатная</t>
  </si>
  <si>
    <t>Повидло яблочное</t>
  </si>
  <si>
    <t>Сухари панировочные</t>
  </si>
  <si>
    <t>Смесь сушеных фруктов (компот)</t>
  </si>
  <si>
    <t>Горох консервир.</t>
  </si>
  <si>
    <t>Шиповник (плоды)</t>
  </si>
  <si>
    <t>Макароны (лапша)</t>
  </si>
  <si>
    <t>Макароны (рожки)</t>
  </si>
  <si>
    <t>Мука</t>
  </si>
  <si>
    <t>Лимонная к-та</t>
  </si>
  <si>
    <t>Изюм</t>
  </si>
  <si>
    <t>Помидоры (свежие)</t>
  </si>
  <si>
    <t>Печенье (диабетич.)</t>
  </si>
  <si>
    <t>Вафли (диабетич.)</t>
  </si>
  <si>
    <t>Перец черный (горошек)</t>
  </si>
  <si>
    <t>01.23.13.000-00000003</t>
  </si>
  <si>
    <t>01.13.32.000-00000001</t>
  </si>
  <si>
    <t>01.24.21.000-00000002</t>
  </si>
  <si>
    <t>01.23.12.000-00000003</t>
  </si>
  <si>
    <t>01.13.19.000-00000002</t>
  </si>
  <si>
    <t>0113.19.000-00000006</t>
  </si>
  <si>
    <t>01.24.10.000-00000001</t>
  </si>
  <si>
    <t>10.72.11.120-00000008</t>
  </si>
  <si>
    <t>10.39.22.130</t>
  </si>
  <si>
    <t>Колбаса (колбаски) вареная</t>
  </si>
  <si>
    <t>10.13.14.111</t>
  </si>
  <si>
    <t>10.11.31.140-00000001</t>
  </si>
  <si>
    <t>01.11.99.120</t>
  </si>
  <si>
    <t>Крупа горох (шлифованный)</t>
  </si>
  <si>
    <t>01.11.75.110-0000002</t>
  </si>
  <si>
    <t>10.89.13.111-00000003</t>
  </si>
  <si>
    <t>10.13.14.412-00000001</t>
  </si>
  <si>
    <t>10.73.11.000-00000010</t>
  </si>
  <si>
    <t>10.73.11.000-00000012</t>
  </si>
  <si>
    <t>01.13.12.120-00000002</t>
  </si>
  <si>
    <t>01.13.51.000-00000002</t>
  </si>
  <si>
    <t>10.61.32.113-00000004</t>
  </si>
  <si>
    <t>10.61.32.116-00000005</t>
  </si>
  <si>
    <t>10.61.31.111-00000004</t>
  </si>
  <si>
    <t>10.41.54.000-00000003</t>
  </si>
  <si>
    <t>01.13.43.110-00000002</t>
  </si>
  <si>
    <t>10.51.40.120-00000002</t>
  </si>
  <si>
    <t>10.51.11.000-00000007</t>
  </si>
  <si>
    <t>Йогурт (Био)</t>
  </si>
  <si>
    <t>10.51.52.110-00000001</t>
  </si>
  <si>
    <t>01.13.41.110-0000003</t>
  </si>
  <si>
    <t>10.61.21.110-00000004</t>
  </si>
  <si>
    <t>10.84.20.000-0000002</t>
  </si>
  <si>
    <t>10.84.20.000-00000002</t>
  </si>
  <si>
    <t>01.25.19.190-00000010</t>
  </si>
  <si>
    <t>01.13.49.110-00000003</t>
  </si>
  <si>
    <t>10.89.19.231-00000003</t>
  </si>
  <si>
    <t>10.61.33.111-00000002</t>
  </si>
  <si>
    <t>01.13.42.000-00000003</t>
  </si>
  <si>
    <t>10.84.30.000-00000008</t>
  </si>
  <si>
    <t>01.47.21.000-00000014</t>
  </si>
  <si>
    <t>01.25.19.190-00000029</t>
  </si>
  <si>
    <t>10.39.25.134-00000001</t>
  </si>
  <si>
    <t>01.13.34.000-00000004</t>
  </si>
  <si>
    <t>10.84.23.164-00000001</t>
  </si>
  <si>
    <t>10.72.12.150</t>
  </si>
  <si>
    <t>10.11.31.110-00000003</t>
  </si>
  <si>
    <t>10.20.13.120-00000021</t>
  </si>
  <si>
    <t>10.20.23.122-00000004</t>
  </si>
  <si>
    <t>10.61.10.000-00000003</t>
  </si>
  <si>
    <t>Крупа рис</t>
  </si>
  <si>
    <t>10.81.12.110-00007</t>
  </si>
  <si>
    <t>10.51.40.300-00000006</t>
  </si>
  <si>
    <t>10.51.30.110-00000004</t>
  </si>
  <si>
    <t>10.82.14.000-00000009</t>
  </si>
  <si>
    <t>10.32.10.000-00000006</t>
  </si>
  <si>
    <t>10.39.16.000-00000002</t>
  </si>
  <si>
    <t>10.39.18.110-00000001</t>
  </si>
  <si>
    <t>10.39.17.112</t>
  </si>
  <si>
    <t>01.13.39.110-00000003</t>
  </si>
  <si>
    <t>01.13.43.190-00000002</t>
  </si>
  <si>
    <t>10.13.15.191</t>
  </si>
  <si>
    <t>10.61.31.110-00000005</t>
  </si>
  <si>
    <t>10.51.52.200-00000002</t>
  </si>
  <si>
    <t>20.14.34.231-00000001</t>
  </si>
  <si>
    <t>кг</t>
  </si>
  <si>
    <t>л</t>
  </si>
  <si>
    <t>10.20.23.121-00000016</t>
  </si>
  <si>
    <t>10.12.10.000-00000006</t>
  </si>
  <si>
    <t>10.61.32.114-00000003</t>
  </si>
  <si>
    <t>10.13.14.529</t>
  </si>
  <si>
    <t>10.83.13.120-00000003</t>
  </si>
  <si>
    <t>10.51.52.130-00000002</t>
  </si>
  <si>
    <t>10.51.52.140-00000008</t>
  </si>
  <si>
    <t xml:space="preserve">Кофе </t>
  </si>
  <si>
    <t>10.83.12.120</t>
  </si>
  <si>
    <t>10.84.12.130-00000002</t>
  </si>
  <si>
    <t>10.39.17.190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</si>
</sst>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readingOrder="1"/>
    </xf>
    <xf numFmtId="4" fontId="5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4" fontId="5" fillId="3" borderId="1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57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topLeftCell="A58" zoomScale="115" zoomScaleNormal="115" workbookViewId="0">
      <selection activeCell="C71" sqref="C71"/>
    </sheetView>
  </sheetViews>
  <sheetFormatPr defaultRowHeight="15" x14ac:dyDescent="0.25"/>
  <cols>
    <col min="2" max="2" width="21.140625" customWidth="1"/>
    <col min="3" max="3" width="22.42578125" customWidth="1"/>
    <col min="4" max="4" width="8.42578125" customWidth="1"/>
    <col min="5" max="5" width="9" customWidth="1"/>
    <col min="6" max="6" width="12.7109375" customWidth="1"/>
    <col min="7" max="7" width="12.5703125" customWidth="1"/>
    <col min="8" max="8" width="12.140625" customWidth="1"/>
    <col min="9" max="9" width="11.42578125" customWidth="1"/>
    <col min="11" max="11" width="10.85546875" customWidth="1"/>
    <col min="13" max="13" width="10.42578125" customWidth="1"/>
    <col min="14" max="14" width="11.42578125" customWidth="1"/>
    <col min="15" max="15" width="12.28515625" customWidth="1"/>
  </cols>
  <sheetData>
    <row r="1" spans="1:15" ht="37.5" customHeight="1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26.25" customHeight="1" x14ac:dyDescent="0.25">
      <c r="A3" s="30" t="s">
        <v>10</v>
      </c>
      <c r="B3" s="30"/>
      <c r="C3" s="19" t="s">
        <v>11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54.75" customHeight="1" x14ac:dyDescent="0.25">
      <c r="A4" s="30" t="s">
        <v>25</v>
      </c>
      <c r="B4" s="30"/>
      <c r="C4" s="19" t="s">
        <v>26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38.25" customHeight="1" x14ac:dyDescent="0.25">
      <c r="A5" s="30" t="s">
        <v>12</v>
      </c>
      <c r="B5" s="30"/>
      <c r="C5" s="24" t="s">
        <v>13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59.25" customHeight="1" x14ac:dyDescent="0.25">
      <c r="A6" s="30" t="s">
        <v>20</v>
      </c>
      <c r="B6" s="30"/>
      <c r="C6" s="25" t="s">
        <v>19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44.25" customHeight="1" x14ac:dyDescent="0.25">
      <c r="A7" s="22" t="s">
        <v>28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ht="48.75" customHeight="1" x14ac:dyDescent="0.25">
      <c r="A8" s="23" t="s">
        <v>1</v>
      </c>
      <c r="B8" s="18" t="s">
        <v>2</v>
      </c>
      <c r="C8" s="18" t="s">
        <v>15</v>
      </c>
      <c r="D8" s="18" t="s">
        <v>3</v>
      </c>
      <c r="E8" s="18" t="s">
        <v>4</v>
      </c>
      <c r="F8" s="26" t="s">
        <v>9</v>
      </c>
      <c r="G8" s="27"/>
      <c r="H8" s="27"/>
      <c r="I8" s="20" t="s">
        <v>5</v>
      </c>
      <c r="J8" s="21" t="s">
        <v>6</v>
      </c>
      <c r="K8" s="21"/>
      <c r="L8" s="21"/>
      <c r="M8" s="21" t="s">
        <v>14</v>
      </c>
      <c r="N8" s="36" t="s">
        <v>23</v>
      </c>
      <c r="O8" s="17" t="s">
        <v>24</v>
      </c>
    </row>
    <row r="9" spans="1:15" ht="84" x14ac:dyDescent="0.25">
      <c r="A9" s="23"/>
      <c r="B9" s="18"/>
      <c r="C9" s="18"/>
      <c r="D9" s="18"/>
      <c r="E9" s="18"/>
      <c r="F9" s="12" t="s">
        <v>16</v>
      </c>
      <c r="G9" s="12" t="s">
        <v>17</v>
      </c>
      <c r="H9" s="12" t="s">
        <v>18</v>
      </c>
      <c r="I9" s="18"/>
      <c r="J9" s="11" t="s">
        <v>7</v>
      </c>
      <c r="K9" s="12" t="s">
        <v>0</v>
      </c>
      <c r="L9" s="9" t="s">
        <v>8</v>
      </c>
      <c r="M9" s="21"/>
      <c r="N9" s="36"/>
      <c r="O9" s="17"/>
    </row>
    <row r="10" spans="1:15" x14ac:dyDescent="0.25">
      <c r="A10" s="1">
        <v>1</v>
      </c>
      <c r="B10" s="15" t="s">
        <v>29</v>
      </c>
      <c r="C10" s="16" t="s">
        <v>99</v>
      </c>
      <c r="D10" s="7" t="s">
        <v>164</v>
      </c>
      <c r="E10" s="1">
        <v>1</v>
      </c>
      <c r="F10" s="4">
        <v>168</v>
      </c>
      <c r="G10" s="8">
        <v>171.6</v>
      </c>
      <c r="H10" s="8">
        <v>176.4</v>
      </c>
      <c r="I10" s="2">
        <f t="shared" ref="I10:I13" si="0">COUNT(F10:H10)</f>
        <v>3</v>
      </c>
      <c r="J10" s="2">
        <f t="shared" ref="J10:J13" si="1">IF(ISERR(AVERAGE(F10:H10)),"",AVERAGE(F10:H10))</f>
        <v>172</v>
      </c>
      <c r="K10" s="2">
        <f t="shared" ref="K10:K13" si="2">IF(ISERR(STDEV(F10:H10)),"",STDEV(F10:H10))</f>
        <v>4.21</v>
      </c>
      <c r="L10" s="6">
        <f>IF(ISERR(K10/J10),"",K10/J10)</f>
        <v>2.4E-2</v>
      </c>
      <c r="M10" s="3">
        <f t="shared" ref="M10:M13" si="3">AVERAGE(F10:H10)</f>
        <v>172</v>
      </c>
      <c r="N10" s="3">
        <f t="shared" ref="N10:N13" si="4">MIN(F10:H10)</f>
        <v>168</v>
      </c>
      <c r="O10" s="5">
        <f t="shared" ref="O10:O13" si="5">E10*N10</f>
        <v>168</v>
      </c>
    </row>
    <row r="11" spans="1:15" x14ac:dyDescent="0.25">
      <c r="A11" s="1">
        <v>2</v>
      </c>
      <c r="B11" s="15" t="s">
        <v>35</v>
      </c>
      <c r="C11" s="1" t="s">
        <v>100</v>
      </c>
      <c r="D11" s="7" t="s">
        <v>164</v>
      </c>
      <c r="E11" s="1">
        <v>1</v>
      </c>
      <c r="F11" s="4">
        <v>217</v>
      </c>
      <c r="G11" s="8">
        <v>221.65</v>
      </c>
      <c r="H11" s="8">
        <v>227.85</v>
      </c>
      <c r="I11" s="2">
        <f t="shared" si="0"/>
        <v>3</v>
      </c>
      <c r="J11" s="2">
        <f t="shared" si="1"/>
        <v>222.17</v>
      </c>
      <c r="K11" s="2">
        <f t="shared" si="2"/>
        <v>5.44</v>
      </c>
      <c r="L11" s="6">
        <f t="shared" ref="L11:L13" si="6">IF(ISERR(K11/J11),"",K11/J11)</f>
        <v>2.4E-2</v>
      </c>
      <c r="M11" s="3">
        <f t="shared" si="3"/>
        <v>222.17</v>
      </c>
      <c r="N11" s="3">
        <f t="shared" si="4"/>
        <v>217</v>
      </c>
      <c r="O11" s="5">
        <f t="shared" si="5"/>
        <v>217</v>
      </c>
    </row>
    <row r="12" spans="1:15" ht="30.75" customHeight="1" x14ac:dyDescent="0.25">
      <c r="A12" s="1">
        <v>3</v>
      </c>
      <c r="B12" s="15" t="s">
        <v>30</v>
      </c>
      <c r="C12" s="1" t="s">
        <v>101</v>
      </c>
      <c r="D12" s="7" t="s">
        <v>164</v>
      </c>
      <c r="E12" s="1">
        <v>1</v>
      </c>
      <c r="F12" s="4">
        <v>203</v>
      </c>
      <c r="G12" s="8">
        <v>207.55</v>
      </c>
      <c r="H12" s="8">
        <v>213.15</v>
      </c>
      <c r="I12" s="2">
        <f t="shared" si="0"/>
        <v>3</v>
      </c>
      <c r="J12" s="2">
        <f t="shared" si="1"/>
        <v>207.9</v>
      </c>
      <c r="K12" s="2">
        <f t="shared" si="2"/>
        <v>5.08</v>
      </c>
      <c r="L12" s="6">
        <f t="shared" si="6"/>
        <v>2.4E-2</v>
      </c>
      <c r="M12" s="3">
        <f t="shared" si="3"/>
        <v>207.9</v>
      </c>
      <c r="N12" s="3">
        <f t="shared" si="4"/>
        <v>203</v>
      </c>
      <c r="O12" s="5">
        <f t="shared" si="5"/>
        <v>203</v>
      </c>
    </row>
    <row r="13" spans="1:15" ht="30" customHeight="1" x14ac:dyDescent="0.25">
      <c r="A13" s="1">
        <v>4</v>
      </c>
      <c r="B13" s="15" t="s">
        <v>31</v>
      </c>
      <c r="C13" s="1" t="s">
        <v>102</v>
      </c>
      <c r="D13" s="7" t="s">
        <v>164</v>
      </c>
      <c r="E13" s="1">
        <v>1</v>
      </c>
      <c r="F13" s="4">
        <v>210</v>
      </c>
      <c r="G13" s="8">
        <v>214.5</v>
      </c>
      <c r="H13" s="8">
        <v>220.5</v>
      </c>
      <c r="I13" s="2">
        <f t="shared" si="0"/>
        <v>3</v>
      </c>
      <c r="J13" s="2">
        <f t="shared" si="1"/>
        <v>215</v>
      </c>
      <c r="K13" s="2">
        <f t="shared" si="2"/>
        <v>5.27</v>
      </c>
      <c r="L13" s="6">
        <f t="shared" si="6"/>
        <v>2.5000000000000001E-2</v>
      </c>
      <c r="M13" s="3">
        <f t="shared" si="3"/>
        <v>215</v>
      </c>
      <c r="N13" s="3">
        <f t="shared" si="4"/>
        <v>210</v>
      </c>
      <c r="O13" s="5">
        <f t="shared" si="5"/>
        <v>210</v>
      </c>
    </row>
    <row r="14" spans="1:15" x14ac:dyDescent="0.25">
      <c r="A14" s="1">
        <v>5</v>
      </c>
      <c r="B14" s="15" t="s">
        <v>36</v>
      </c>
      <c r="C14" s="1" t="s">
        <v>103</v>
      </c>
      <c r="D14" s="7" t="s">
        <v>164</v>
      </c>
      <c r="E14" s="1">
        <v>1</v>
      </c>
      <c r="F14" s="4">
        <v>364</v>
      </c>
      <c r="G14" s="8">
        <v>371.8</v>
      </c>
      <c r="H14" s="8">
        <v>382.2</v>
      </c>
      <c r="I14" s="2">
        <f t="shared" ref="I14:I21" si="7">COUNT(F14:H14)</f>
        <v>3</v>
      </c>
      <c r="J14" s="2">
        <f t="shared" ref="J14:J21" si="8">IF(ISERR(AVERAGE(F14:H14)),"",AVERAGE(F14:H14))</f>
        <v>372.67</v>
      </c>
      <c r="K14" s="2">
        <f t="shared" ref="K14:K21" si="9">IF(ISERR(STDEV(F14:H14)),"",STDEV(F14:H14))</f>
        <v>9.1300000000000008</v>
      </c>
      <c r="L14" s="6">
        <f>IF(ISERR(K14/J14),"",K14/J14)</f>
        <v>2.4E-2</v>
      </c>
      <c r="M14" s="3">
        <f t="shared" ref="M14:M21" si="10">AVERAGE(F14:H14)</f>
        <v>372.67</v>
      </c>
      <c r="N14" s="3">
        <f t="shared" ref="N14:N21" si="11">MIN(F14:H14)</f>
        <v>364</v>
      </c>
      <c r="O14" s="5">
        <f t="shared" ref="O14:O21" si="12">E14*N14</f>
        <v>364</v>
      </c>
    </row>
    <row r="15" spans="1:15" x14ac:dyDescent="0.25">
      <c r="A15" s="1">
        <v>6</v>
      </c>
      <c r="B15" s="15" t="s">
        <v>37</v>
      </c>
      <c r="C15" s="1" t="s">
        <v>104</v>
      </c>
      <c r="D15" s="7" t="s">
        <v>164</v>
      </c>
      <c r="E15" s="1">
        <v>1</v>
      </c>
      <c r="F15" s="4">
        <v>364</v>
      </c>
      <c r="G15" s="8">
        <v>371.8</v>
      </c>
      <c r="H15" s="8">
        <v>382.2</v>
      </c>
      <c r="I15" s="2">
        <f t="shared" si="7"/>
        <v>3</v>
      </c>
      <c r="J15" s="2">
        <f t="shared" si="8"/>
        <v>372.67</v>
      </c>
      <c r="K15" s="2">
        <f t="shared" si="9"/>
        <v>9.1300000000000008</v>
      </c>
      <c r="L15" s="6">
        <f t="shared" ref="L15:L17" si="13">IF(ISERR(K15/J15),"",K15/J15)</f>
        <v>2.4E-2</v>
      </c>
      <c r="M15" s="3">
        <f t="shared" si="10"/>
        <v>372.67</v>
      </c>
      <c r="N15" s="3">
        <f t="shared" si="11"/>
        <v>364</v>
      </c>
      <c r="O15" s="5">
        <f t="shared" si="12"/>
        <v>364</v>
      </c>
    </row>
    <row r="16" spans="1:15" ht="30.75" customHeight="1" x14ac:dyDescent="0.25">
      <c r="A16" s="1">
        <v>7</v>
      </c>
      <c r="B16" s="15" t="s">
        <v>32</v>
      </c>
      <c r="C16" s="1" t="s">
        <v>105</v>
      </c>
      <c r="D16" s="7" t="s">
        <v>164</v>
      </c>
      <c r="E16" s="1">
        <v>1</v>
      </c>
      <c r="F16" s="4">
        <v>168</v>
      </c>
      <c r="G16" s="8">
        <v>171.6</v>
      </c>
      <c r="H16" s="8">
        <v>176.4</v>
      </c>
      <c r="I16" s="2">
        <f t="shared" si="7"/>
        <v>3</v>
      </c>
      <c r="J16" s="2">
        <f t="shared" si="8"/>
        <v>172</v>
      </c>
      <c r="K16" s="2">
        <f t="shared" si="9"/>
        <v>4.21</v>
      </c>
      <c r="L16" s="6">
        <f t="shared" si="13"/>
        <v>2.4E-2</v>
      </c>
      <c r="M16" s="3">
        <f t="shared" si="10"/>
        <v>172</v>
      </c>
      <c r="N16" s="3">
        <f t="shared" si="11"/>
        <v>168</v>
      </c>
      <c r="O16" s="5">
        <f t="shared" si="12"/>
        <v>168</v>
      </c>
    </row>
    <row r="17" spans="1:15" ht="30" customHeight="1" x14ac:dyDescent="0.25">
      <c r="A17" s="1">
        <v>8</v>
      </c>
      <c r="B17" s="15" t="s">
        <v>38</v>
      </c>
      <c r="C17" s="1" t="s">
        <v>152</v>
      </c>
      <c r="D17" s="7" t="s">
        <v>164</v>
      </c>
      <c r="E17" s="1">
        <v>1</v>
      </c>
      <c r="F17" s="4">
        <v>1260</v>
      </c>
      <c r="G17" s="8">
        <v>1287</v>
      </c>
      <c r="H17" s="8">
        <v>1323</v>
      </c>
      <c r="I17" s="2">
        <f t="shared" si="7"/>
        <v>3</v>
      </c>
      <c r="J17" s="2">
        <f t="shared" si="8"/>
        <v>1290</v>
      </c>
      <c r="K17" s="2">
        <f t="shared" si="9"/>
        <v>31.61</v>
      </c>
      <c r="L17" s="6">
        <f t="shared" si="13"/>
        <v>2.5000000000000001E-2</v>
      </c>
      <c r="M17" s="3">
        <f t="shared" si="10"/>
        <v>1290</v>
      </c>
      <c r="N17" s="3">
        <f t="shared" si="11"/>
        <v>1260</v>
      </c>
      <c r="O17" s="5">
        <f t="shared" si="12"/>
        <v>1260</v>
      </c>
    </row>
    <row r="18" spans="1:15" x14ac:dyDescent="0.25">
      <c r="A18" s="1">
        <v>9</v>
      </c>
      <c r="B18" s="15" t="s">
        <v>33</v>
      </c>
      <c r="C18" s="1" t="s">
        <v>151</v>
      </c>
      <c r="D18" s="7" t="s">
        <v>164</v>
      </c>
      <c r="E18" s="1">
        <v>1</v>
      </c>
      <c r="F18" s="4">
        <v>434</v>
      </c>
      <c r="G18" s="8">
        <v>443.3</v>
      </c>
      <c r="H18" s="8">
        <v>455.7</v>
      </c>
      <c r="I18" s="2">
        <f t="shared" si="7"/>
        <v>3</v>
      </c>
      <c r="J18" s="2">
        <f t="shared" si="8"/>
        <v>444.33</v>
      </c>
      <c r="K18" s="2">
        <f t="shared" si="9"/>
        <v>10.89</v>
      </c>
      <c r="L18" s="6">
        <f>IF(ISERR(K18/J18),"",K18/J18)</f>
        <v>2.5000000000000001E-2</v>
      </c>
      <c r="M18" s="3">
        <f t="shared" si="10"/>
        <v>444.33</v>
      </c>
      <c r="N18" s="3">
        <f t="shared" si="11"/>
        <v>434</v>
      </c>
      <c r="O18" s="5">
        <f t="shared" si="12"/>
        <v>434</v>
      </c>
    </row>
    <row r="19" spans="1:15" x14ac:dyDescent="0.25">
      <c r="A19" s="1">
        <v>10</v>
      </c>
      <c r="B19" s="15" t="s">
        <v>34</v>
      </c>
      <c r="C19" s="1" t="s">
        <v>150</v>
      </c>
      <c r="D19" s="7" t="s">
        <v>164</v>
      </c>
      <c r="E19" s="1">
        <v>1</v>
      </c>
      <c r="F19" s="4">
        <v>84</v>
      </c>
      <c r="G19" s="8">
        <v>85.8</v>
      </c>
      <c r="H19" s="8">
        <v>88.2</v>
      </c>
      <c r="I19" s="2">
        <f t="shared" si="7"/>
        <v>3</v>
      </c>
      <c r="J19" s="2">
        <f t="shared" si="8"/>
        <v>86</v>
      </c>
      <c r="K19" s="2">
        <f t="shared" si="9"/>
        <v>2.11</v>
      </c>
      <c r="L19" s="6">
        <f t="shared" ref="L19:L21" si="14">IF(ISERR(K19/J19),"",K19/J19)</f>
        <v>2.5000000000000001E-2</v>
      </c>
      <c r="M19" s="3">
        <f t="shared" si="10"/>
        <v>86</v>
      </c>
      <c r="N19" s="3">
        <f t="shared" si="11"/>
        <v>84</v>
      </c>
      <c r="O19" s="5">
        <f t="shared" si="12"/>
        <v>84</v>
      </c>
    </row>
    <row r="20" spans="1:15" ht="30.75" customHeight="1" x14ac:dyDescent="0.25">
      <c r="A20" s="1">
        <v>11</v>
      </c>
      <c r="B20" s="15" t="s">
        <v>39</v>
      </c>
      <c r="C20" s="1" t="s">
        <v>138</v>
      </c>
      <c r="D20" s="7" t="s">
        <v>164</v>
      </c>
      <c r="E20" s="1">
        <v>1</v>
      </c>
      <c r="F20" s="4">
        <v>23.1</v>
      </c>
      <c r="G20" s="8">
        <v>23.6</v>
      </c>
      <c r="H20" s="8">
        <v>24.26</v>
      </c>
      <c r="I20" s="2">
        <f t="shared" si="7"/>
        <v>3</v>
      </c>
      <c r="J20" s="2">
        <f t="shared" si="8"/>
        <v>23.65</v>
      </c>
      <c r="K20" s="2">
        <f t="shared" si="9"/>
        <v>0.57999999999999996</v>
      </c>
      <c r="L20" s="6">
        <f t="shared" si="14"/>
        <v>2.5000000000000001E-2</v>
      </c>
      <c r="M20" s="3">
        <f t="shared" si="10"/>
        <v>23.65</v>
      </c>
      <c r="N20" s="3">
        <f t="shared" si="11"/>
        <v>23.1</v>
      </c>
      <c r="O20" s="5">
        <f t="shared" si="12"/>
        <v>23.1</v>
      </c>
    </row>
    <row r="21" spans="1:15" ht="30" customHeight="1" x14ac:dyDescent="0.25">
      <c r="A21" s="1">
        <v>12</v>
      </c>
      <c r="B21" s="15" t="s">
        <v>40</v>
      </c>
      <c r="C21" s="1" t="s">
        <v>166</v>
      </c>
      <c r="D21" s="7" t="s">
        <v>164</v>
      </c>
      <c r="E21" s="1">
        <v>1</v>
      </c>
      <c r="F21" s="4">
        <v>602</v>
      </c>
      <c r="G21" s="8">
        <v>614.9</v>
      </c>
      <c r="H21" s="8">
        <v>632.1</v>
      </c>
      <c r="I21" s="2">
        <f t="shared" si="7"/>
        <v>3</v>
      </c>
      <c r="J21" s="2">
        <f t="shared" si="8"/>
        <v>616.33000000000004</v>
      </c>
      <c r="K21" s="2">
        <f t="shared" si="9"/>
        <v>15.1</v>
      </c>
      <c r="L21" s="6">
        <f t="shared" si="14"/>
        <v>2.4E-2</v>
      </c>
      <c r="M21" s="3">
        <f t="shared" si="10"/>
        <v>616.33000000000004</v>
      </c>
      <c r="N21" s="3">
        <f t="shared" si="11"/>
        <v>602</v>
      </c>
      <c r="O21" s="5">
        <f t="shared" si="12"/>
        <v>602</v>
      </c>
    </row>
    <row r="22" spans="1:15" x14ac:dyDescent="0.25">
      <c r="A22" s="1">
        <v>13</v>
      </c>
      <c r="B22" s="15" t="s">
        <v>41</v>
      </c>
      <c r="C22" s="1" t="s">
        <v>147</v>
      </c>
      <c r="D22" s="7" t="s">
        <v>164</v>
      </c>
      <c r="E22" s="1">
        <v>1</v>
      </c>
      <c r="F22" s="4">
        <v>560</v>
      </c>
      <c r="G22" s="8">
        <v>572</v>
      </c>
      <c r="H22" s="8">
        <v>588</v>
      </c>
      <c r="I22" s="2">
        <f t="shared" ref="I22:I37" si="15">COUNT(F22:H22)</f>
        <v>3</v>
      </c>
      <c r="J22" s="2">
        <f t="shared" ref="J22:J37" si="16">IF(ISERR(AVERAGE(F22:H22)),"",AVERAGE(F22:H22))</f>
        <v>573.33000000000004</v>
      </c>
      <c r="K22" s="2">
        <f t="shared" ref="K22:K37" si="17">IF(ISERR(STDEV(F22:H22)),"",STDEV(F22:H22))</f>
        <v>14.05</v>
      </c>
      <c r="L22" s="6">
        <f>IF(ISERR(K22/J22),"",K22/J22)</f>
        <v>2.5000000000000001E-2</v>
      </c>
      <c r="M22" s="3">
        <f t="shared" ref="M22:M37" si="18">AVERAGE(F22:H22)</f>
        <v>573.33000000000004</v>
      </c>
      <c r="N22" s="3">
        <f t="shared" ref="N22:N37" si="19">MIN(F22:H22)</f>
        <v>560</v>
      </c>
      <c r="O22" s="5">
        <f t="shared" ref="O22:O37" si="20">E22*N22</f>
        <v>560</v>
      </c>
    </row>
    <row r="23" spans="1:15" x14ac:dyDescent="0.25">
      <c r="A23" s="1">
        <v>14</v>
      </c>
      <c r="B23" s="15" t="s">
        <v>42</v>
      </c>
      <c r="C23" s="1" t="s">
        <v>146</v>
      </c>
      <c r="D23" s="7" t="s">
        <v>164</v>
      </c>
      <c r="E23" s="1">
        <v>1</v>
      </c>
      <c r="F23" s="4">
        <v>756</v>
      </c>
      <c r="G23" s="8">
        <v>772.2</v>
      </c>
      <c r="H23" s="8">
        <v>793.8</v>
      </c>
      <c r="I23" s="2">
        <f t="shared" si="15"/>
        <v>3</v>
      </c>
      <c r="J23" s="2">
        <f t="shared" si="16"/>
        <v>774</v>
      </c>
      <c r="K23" s="2">
        <f t="shared" si="17"/>
        <v>18.96</v>
      </c>
      <c r="L23" s="6">
        <f t="shared" ref="L23:L25" si="21">IF(ISERR(K23/J23),"",K23/J23)</f>
        <v>2.4E-2</v>
      </c>
      <c r="M23" s="3">
        <f t="shared" si="18"/>
        <v>774</v>
      </c>
      <c r="N23" s="3">
        <f t="shared" si="19"/>
        <v>756</v>
      </c>
      <c r="O23" s="5">
        <f t="shared" si="20"/>
        <v>756</v>
      </c>
    </row>
    <row r="24" spans="1:15" ht="30.75" customHeight="1" x14ac:dyDescent="0.25">
      <c r="A24" s="1">
        <v>15</v>
      </c>
      <c r="B24" s="15" t="s">
        <v>43</v>
      </c>
      <c r="C24" s="1" t="s">
        <v>145</v>
      </c>
      <c r="D24" s="7" t="s">
        <v>164</v>
      </c>
      <c r="E24" s="1">
        <v>1</v>
      </c>
      <c r="F24" s="4">
        <v>826</v>
      </c>
      <c r="G24" s="8">
        <v>843.7</v>
      </c>
      <c r="H24" s="8">
        <v>867.3</v>
      </c>
      <c r="I24" s="2">
        <f t="shared" si="15"/>
        <v>3</v>
      </c>
      <c r="J24" s="2">
        <f t="shared" si="16"/>
        <v>845.67</v>
      </c>
      <c r="K24" s="2">
        <f t="shared" si="17"/>
        <v>20.72</v>
      </c>
      <c r="L24" s="6">
        <f t="shared" si="21"/>
        <v>2.5000000000000001E-2</v>
      </c>
      <c r="M24" s="3">
        <f t="shared" si="18"/>
        <v>845.67</v>
      </c>
      <c r="N24" s="3">
        <f t="shared" si="19"/>
        <v>826</v>
      </c>
      <c r="O24" s="5">
        <f t="shared" si="20"/>
        <v>826</v>
      </c>
    </row>
    <row r="25" spans="1:15" ht="30" customHeight="1" x14ac:dyDescent="0.25">
      <c r="A25" s="1">
        <v>16</v>
      </c>
      <c r="B25" s="15" t="s">
        <v>44</v>
      </c>
      <c r="C25" s="1" t="s">
        <v>110</v>
      </c>
      <c r="D25" s="7" t="s">
        <v>164</v>
      </c>
      <c r="E25" s="1">
        <v>1</v>
      </c>
      <c r="F25" s="4">
        <v>553</v>
      </c>
      <c r="G25" s="8">
        <v>564.85</v>
      </c>
      <c r="H25" s="8">
        <v>580.65</v>
      </c>
      <c r="I25" s="2">
        <f t="shared" si="15"/>
        <v>3</v>
      </c>
      <c r="J25" s="2">
        <f t="shared" si="16"/>
        <v>566.16999999999996</v>
      </c>
      <c r="K25" s="2">
        <f t="shared" si="17"/>
        <v>13.87</v>
      </c>
      <c r="L25" s="6">
        <f t="shared" si="21"/>
        <v>2.4E-2</v>
      </c>
      <c r="M25" s="3">
        <f t="shared" si="18"/>
        <v>566.16999999999996</v>
      </c>
      <c r="N25" s="3">
        <f t="shared" si="19"/>
        <v>553</v>
      </c>
      <c r="O25" s="5">
        <f t="shared" si="20"/>
        <v>553</v>
      </c>
    </row>
    <row r="26" spans="1:15" x14ac:dyDescent="0.25">
      <c r="A26" s="1">
        <v>17</v>
      </c>
      <c r="B26" s="15" t="s">
        <v>45</v>
      </c>
      <c r="C26" s="1" t="s">
        <v>160</v>
      </c>
      <c r="D26" s="7" t="s">
        <v>164</v>
      </c>
      <c r="E26" s="1">
        <v>1</v>
      </c>
      <c r="F26" s="4">
        <v>70</v>
      </c>
      <c r="G26" s="8">
        <v>71.5</v>
      </c>
      <c r="H26" s="8">
        <v>73.5</v>
      </c>
      <c r="I26" s="2">
        <f t="shared" si="15"/>
        <v>3</v>
      </c>
      <c r="J26" s="2">
        <f t="shared" si="16"/>
        <v>71.67</v>
      </c>
      <c r="K26" s="2">
        <f t="shared" si="17"/>
        <v>1.76</v>
      </c>
      <c r="L26" s="6">
        <f>IF(ISERR(K26/J26),"",K26/J26)</f>
        <v>2.5000000000000001E-2</v>
      </c>
      <c r="M26" s="3">
        <f t="shared" si="18"/>
        <v>71.67</v>
      </c>
      <c r="N26" s="3">
        <f t="shared" si="19"/>
        <v>70</v>
      </c>
      <c r="O26" s="5">
        <f t="shared" si="20"/>
        <v>70</v>
      </c>
    </row>
    <row r="27" spans="1:15" x14ac:dyDescent="0.25">
      <c r="A27" s="1">
        <v>18</v>
      </c>
      <c r="B27" s="15" t="s">
        <v>46</v>
      </c>
      <c r="C27" s="1" t="s">
        <v>167</v>
      </c>
      <c r="D27" s="7" t="s">
        <v>164</v>
      </c>
      <c r="E27" s="1">
        <v>1</v>
      </c>
      <c r="F27" s="4">
        <v>280</v>
      </c>
      <c r="G27" s="8">
        <v>286</v>
      </c>
      <c r="H27" s="8">
        <v>294</v>
      </c>
      <c r="I27" s="2">
        <f t="shared" si="15"/>
        <v>3</v>
      </c>
      <c r="J27" s="2">
        <f t="shared" si="16"/>
        <v>286.67</v>
      </c>
      <c r="K27" s="2">
        <f t="shared" si="17"/>
        <v>7.02</v>
      </c>
      <c r="L27" s="6">
        <f t="shared" ref="L27:L29" si="22">IF(ISERR(K27/J27),"",K27/J27)</f>
        <v>2.4E-2</v>
      </c>
      <c r="M27" s="3">
        <f t="shared" si="18"/>
        <v>286.67</v>
      </c>
      <c r="N27" s="3">
        <f t="shared" si="19"/>
        <v>280</v>
      </c>
      <c r="O27" s="5">
        <f t="shared" si="20"/>
        <v>280</v>
      </c>
    </row>
    <row r="28" spans="1:15" ht="30.75" customHeight="1" x14ac:dyDescent="0.25">
      <c r="A28" s="1">
        <v>19</v>
      </c>
      <c r="B28" s="15" t="s">
        <v>47</v>
      </c>
      <c r="C28" s="1" t="s">
        <v>167</v>
      </c>
      <c r="D28" s="7" t="s">
        <v>164</v>
      </c>
      <c r="E28" s="1">
        <v>1</v>
      </c>
      <c r="F28" s="4">
        <v>490</v>
      </c>
      <c r="G28" s="8">
        <v>500.5</v>
      </c>
      <c r="H28" s="8">
        <v>514.5</v>
      </c>
      <c r="I28" s="2">
        <f t="shared" si="15"/>
        <v>3</v>
      </c>
      <c r="J28" s="2">
        <f t="shared" si="16"/>
        <v>501.67</v>
      </c>
      <c r="K28" s="2">
        <f t="shared" si="17"/>
        <v>12.29</v>
      </c>
      <c r="L28" s="6">
        <f t="shared" si="22"/>
        <v>2.4E-2</v>
      </c>
      <c r="M28" s="3">
        <f t="shared" si="18"/>
        <v>501.67</v>
      </c>
      <c r="N28" s="3">
        <f t="shared" si="19"/>
        <v>490</v>
      </c>
      <c r="O28" s="5">
        <f t="shared" si="20"/>
        <v>490</v>
      </c>
    </row>
    <row r="29" spans="1:15" ht="30" customHeight="1" x14ac:dyDescent="0.25">
      <c r="A29" s="1">
        <v>20</v>
      </c>
      <c r="B29" s="15" t="s">
        <v>48</v>
      </c>
      <c r="C29" s="1" t="s">
        <v>122</v>
      </c>
      <c r="D29" s="7" t="s">
        <v>164</v>
      </c>
      <c r="E29" s="1">
        <v>1</v>
      </c>
      <c r="F29" s="4">
        <v>70</v>
      </c>
      <c r="G29" s="8">
        <v>71.5</v>
      </c>
      <c r="H29" s="8">
        <v>73.5</v>
      </c>
      <c r="I29" s="2">
        <f t="shared" si="15"/>
        <v>3</v>
      </c>
      <c r="J29" s="2">
        <f t="shared" si="16"/>
        <v>71.67</v>
      </c>
      <c r="K29" s="2">
        <f t="shared" si="17"/>
        <v>1.76</v>
      </c>
      <c r="L29" s="6">
        <f t="shared" si="22"/>
        <v>2.5000000000000001E-2</v>
      </c>
      <c r="M29" s="3">
        <f t="shared" si="18"/>
        <v>71.67</v>
      </c>
      <c r="N29" s="3">
        <f t="shared" si="19"/>
        <v>70</v>
      </c>
      <c r="O29" s="5">
        <f t="shared" si="20"/>
        <v>70</v>
      </c>
    </row>
    <row r="30" spans="1:15" x14ac:dyDescent="0.25">
      <c r="A30" s="1">
        <v>21</v>
      </c>
      <c r="B30" s="15" t="s">
        <v>49</v>
      </c>
      <c r="C30" s="1" t="s">
        <v>121</v>
      </c>
      <c r="D30" s="7" t="s">
        <v>164</v>
      </c>
      <c r="E30" s="1">
        <v>1</v>
      </c>
      <c r="F30" s="4">
        <v>50.4</v>
      </c>
      <c r="G30" s="8">
        <v>51.48</v>
      </c>
      <c r="H30" s="8">
        <v>52.92</v>
      </c>
      <c r="I30" s="2">
        <f t="shared" si="15"/>
        <v>3</v>
      </c>
      <c r="J30" s="2">
        <f t="shared" si="16"/>
        <v>51.6</v>
      </c>
      <c r="K30" s="2">
        <f t="shared" si="17"/>
        <v>1.26</v>
      </c>
      <c r="L30" s="6">
        <f>IF(ISERR(K30/J30),"",K30/J30)</f>
        <v>2.4E-2</v>
      </c>
      <c r="M30" s="3">
        <f t="shared" si="18"/>
        <v>51.6</v>
      </c>
      <c r="N30" s="3">
        <f t="shared" si="19"/>
        <v>50.4</v>
      </c>
      <c r="O30" s="5">
        <f t="shared" si="20"/>
        <v>50.4</v>
      </c>
    </row>
    <row r="31" spans="1:15" x14ac:dyDescent="0.25">
      <c r="A31" s="1">
        <v>22</v>
      </c>
      <c r="B31" s="15" t="s">
        <v>50</v>
      </c>
      <c r="C31" s="1" t="s">
        <v>168</v>
      </c>
      <c r="D31" s="7" t="s">
        <v>164</v>
      </c>
      <c r="E31" s="1">
        <v>1</v>
      </c>
      <c r="F31" s="4">
        <v>63</v>
      </c>
      <c r="G31" s="8">
        <v>64.349999999999994</v>
      </c>
      <c r="H31" s="8">
        <v>66.150000000000006</v>
      </c>
      <c r="I31" s="2">
        <f t="shared" si="15"/>
        <v>3</v>
      </c>
      <c r="J31" s="2">
        <f t="shared" si="16"/>
        <v>64.5</v>
      </c>
      <c r="K31" s="2">
        <f t="shared" si="17"/>
        <v>1.58</v>
      </c>
      <c r="L31" s="6">
        <f t="shared" ref="L31:L33" si="23">IF(ISERR(K31/J31),"",K31/J31)</f>
        <v>2.4E-2</v>
      </c>
      <c r="M31" s="3">
        <f t="shared" si="18"/>
        <v>64.5</v>
      </c>
      <c r="N31" s="3">
        <f t="shared" si="19"/>
        <v>63</v>
      </c>
      <c r="O31" s="5">
        <f t="shared" si="20"/>
        <v>63</v>
      </c>
    </row>
    <row r="32" spans="1:15" ht="30.75" customHeight="1" x14ac:dyDescent="0.25">
      <c r="A32" s="1">
        <v>23</v>
      </c>
      <c r="B32" s="15" t="s">
        <v>51</v>
      </c>
      <c r="C32" s="1" t="s">
        <v>120</v>
      </c>
      <c r="D32" s="7" t="s">
        <v>164</v>
      </c>
      <c r="E32" s="1">
        <v>1</v>
      </c>
      <c r="F32" s="4">
        <v>67.2</v>
      </c>
      <c r="G32" s="8">
        <v>68.64</v>
      </c>
      <c r="H32" s="8">
        <v>70.56</v>
      </c>
      <c r="I32" s="2">
        <f t="shared" si="15"/>
        <v>3</v>
      </c>
      <c r="J32" s="2">
        <f t="shared" si="16"/>
        <v>68.8</v>
      </c>
      <c r="K32" s="2">
        <f t="shared" si="17"/>
        <v>1.69</v>
      </c>
      <c r="L32" s="6">
        <f t="shared" si="23"/>
        <v>2.5000000000000001E-2</v>
      </c>
      <c r="M32" s="3">
        <f t="shared" si="18"/>
        <v>68.8</v>
      </c>
      <c r="N32" s="3">
        <f t="shared" si="19"/>
        <v>67.2</v>
      </c>
      <c r="O32" s="5">
        <f t="shared" si="20"/>
        <v>67.2</v>
      </c>
    </row>
    <row r="33" spans="1:15" ht="30" customHeight="1" x14ac:dyDescent="0.25">
      <c r="A33" s="1">
        <v>24</v>
      </c>
      <c r="B33" s="15" t="s">
        <v>52</v>
      </c>
      <c r="C33" s="1" t="s">
        <v>123</v>
      </c>
      <c r="D33" s="7" t="s">
        <v>165</v>
      </c>
      <c r="E33" s="1">
        <v>1</v>
      </c>
      <c r="F33" s="4">
        <v>168</v>
      </c>
      <c r="G33" s="8">
        <v>171.6</v>
      </c>
      <c r="H33" s="8">
        <v>176.4</v>
      </c>
      <c r="I33" s="2">
        <f t="shared" si="15"/>
        <v>3</v>
      </c>
      <c r="J33" s="2">
        <f t="shared" si="16"/>
        <v>172</v>
      </c>
      <c r="K33" s="2">
        <f t="shared" si="17"/>
        <v>4.21</v>
      </c>
      <c r="L33" s="6">
        <f t="shared" si="23"/>
        <v>2.4E-2</v>
      </c>
      <c r="M33" s="3">
        <f t="shared" si="18"/>
        <v>172</v>
      </c>
      <c r="N33" s="3">
        <f t="shared" si="19"/>
        <v>168</v>
      </c>
      <c r="O33" s="5">
        <f t="shared" si="20"/>
        <v>168</v>
      </c>
    </row>
    <row r="34" spans="1:15" x14ac:dyDescent="0.25">
      <c r="A34" s="1">
        <v>25</v>
      </c>
      <c r="B34" s="15" t="s">
        <v>53</v>
      </c>
      <c r="C34" s="1" t="s">
        <v>162</v>
      </c>
      <c r="D34" s="7" t="s">
        <v>165</v>
      </c>
      <c r="E34" s="1">
        <v>1</v>
      </c>
      <c r="F34" s="4">
        <v>341.6</v>
      </c>
      <c r="G34" s="8">
        <v>348.92</v>
      </c>
      <c r="H34" s="8">
        <v>358.68</v>
      </c>
      <c r="I34" s="2">
        <f t="shared" si="15"/>
        <v>3</v>
      </c>
      <c r="J34" s="2">
        <f t="shared" si="16"/>
        <v>349.73</v>
      </c>
      <c r="K34" s="2">
        <f t="shared" si="17"/>
        <v>8.57</v>
      </c>
      <c r="L34" s="6">
        <f>IF(ISERR(K34/J34),"",K34/J34)</f>
        <v>2.5000000000000001E-2</v>
      </c>
      <c r="M34" s="3">
        <f t="shared" si="18"/>
        <v>349.73</v>
      </c>
      <c r="N34" s="3">
        <f t="shared" si="19"/>
        <v>341.6</v>
      </c>
      <c r="O34" s="5">
        <f t="shared" si="20"/>
        <v>341.6</v>
      </c>
    </row>
    <row r="35" spans="1:15" x14ac:dyDescent="0.25">
      <c r="A35" s="1">
        <v>26</v>
      </c>
      <c r="B35" s="15" t="s">
        <v>54</v>
      </c>
      <c r="C35" s="1" t="s">
        <v>136</v>
      </c>
      <c r="D35" s="7" t="s">
        <v>164</v>
      </c>
      <c r="E35" s="1">
        <v>1</v>
      </c>
      <c r="F35" s="4">
        <v>176.4</v>
      </c>
      <c r="G35" s="8">
        <v>180.18</v>
      </c>
      <c r="H35" s="8">
        <v>185.22</v>
      </c>
      <c r="I35" s="2">
        <f t="shared" si="15"/>
        <v>3</v>
      </c>
      <c r="J35" s="2">
        <f t="shared" si="16"/>
        <v>180.6</v>
      </c>
      <c r="K35" s="2">
        <f t="shared" si="17"/>
        <v>4.42</v>
      </c>
      <c r="L35" s="6">
        <f t="shared" ref="L35:L37" si="24">IF(ISERR(K35/J35),"",K35/J35)</f>
        <v>2.4E-2</v>
      </c>
      <c r="M35" s="3">
        <f t="shared" si="18"/>
        <v>180.6</v>
      </c>
      <c r="N35" s="3">
        <f t="shared" si="19"/>
        <v>176.4</v>
      </c>
      <c r="O35" s="5">
        <f t="shared" si="20"/>
        <v>176.4</v>
      </c>
    </row>
    <row r="36" spans="1:15" ht="30.75" customHeight="1" x14ac:dyDescent="0.25">
      <c r="A36" s="1">
        <v>27</v>
      </c>
      <c r="B36" s="15" t="s">
        <v>55</v>
      </c>
      <c r="C36" s="1" t="s">
        <v>169</v>
      </c>
      <c r="D36" s="7" t="s">
        <v>164</v>
      </c>
      <c r="E36" s="1">
        <v>1</v>
      </c>
      <c r="F36" s="4">
        <v>476</v>
      </c>
      <c r="G36" s="8">
        <v>486.2</v>
      </c>
      <c r="H36" s="8">
        <v>499.8</v>
      </c>
      <c r="I36" s="2">
        <f t="shared" si="15"/>
        <v>3</v>
      </c>
      <c r="J36" s="2">
        <f t="shared" si="16"/>
        <v>487.33</v>
      </c>
      <c r="K36" s="2">
        <f t="shared" si="17"/>
        <v>11.94</v>
      </c>
      <c r="L36" s="6">
        <f t="shared" si="24"/>
        <v>2.5000000000000001E-2</v>
      </c>
      <c r="M36" s="3">
        <f t="shared" si="18"/>
        <v>487.33</v>
      </c>
      <c r="N36" s="3">
        <f t="shared" si="19"/>
        <v>476</v>
      </c>
      <c r="O36" s="5">
        <f t="shared" si="20"/>
        <v>476</v>
      </c>
    </row>
    <row r="37" spans="1:15" ht="30" customHeight="1" x14ac:dyDescent="0.25">
      <c r="A37" s="1">
        <v>28</v>
      </c>
      <c r="B37" s="15" t="s">
        <v>56</v>
      </c>
      <c r="C37" s="1" t="s">
        <v>170</v>
      </c>
      <c r="D37" s="7" t="s">
        <v>164</v>
      </c>
      <c r="E37" s="1">
        <v>1</v>
      </c>
      <c r="F37" s="4">
        <v>1260</v>
      </c>
      <c r="G37" s="8">
        <v>1287</v>
      </c>
      <c r="H37" s="8">
        <v>1323</v>
      </c>
      <c r="I37" s="2">
        <f t="shared" si="15"/>
        <v>3</v>
      </c>
      <c r="J37" s="2">
        <f t="shared" si="16"/>
        <v>1290</v>
      </c>
      <c r="K37" s="2">
        <f t="shared" si="17"/>
        <v>31.61</v>
      </c>
      <c r="L37" s="6">
        <f t="shared" si="24"/>
        <v>2.5000000000000001E-2</v>
      </c>
      <c r="M37" s="3">
        <f t="shared" si="18"/>
        <v>1290</v>
      </c>
      <c r="N37" s="3">
        <f t="shared" si="19"/>
        <v>1260</v>
      </c>
      <c r="O37" s="5">
        <f t="shared" si="20"/>
        <v>1260</v>
      </c>
    </row>
    <row r="38" spans="1:15" x14ac:dyDescent="0.25">
      <c r="A38" s="1">
        <v>29</v>
      </c>
      <c r="B38" s="15" t="s">
        <v>57</v>
      </c>
      <c r="C38" s="1" t="s">
        <v>139</v>
      </c>
      <c r="D38" s="7" t="s">
        <v>164</v>
      </c>
      <c r="E38" s="1">
        <v>1</v>
      </c>
      <c r="F38" s="4">
        <v>11.9</v>
      </c>
      <c r="G38" s="8">
        <v>12.1</v>
      </c>
      <c r="H38" s="8">
        <v>12.5</v>
      </c>
      <c r="I38" s="2">
        <f t="shared" ref="I38:I69" si="25">COUNT(F38:H38)</f>
        <v>3</v>
      </c>
      <c r="J38" s="2">
        <f t="shared" ref="J38:J69" si="26">IF(ISERR(AVERAGE(F38:H38)),"",AVERAGE(F38:H38))</f>
        <v>12.17</v>
      </c>
      <c r="K38" s="2">
        <f t="shared" ref="K38:K69" si="27">IF(ISERR(STDEV(F38:H38)),"",STDEV(F38:H38))</f>
        <v>0.31</v>
      </c>
      <c r="L38" s="6">
        <f>IF(ISERR(K38/J38),"",K38/J38)</f>
        <v>2.5000000000000001E-2</v>
      </c>
      <c r="M38" s="3">
        <f t="shared" ref="M38:M69" si="28">AVERAGE(F38:H38)</f>
        <v>12.17</v>
      </c>
      <c r="N38" s="3">
        <f t="shared" ref="N38:N69" si="29">MIN(F38:H38)</f>
        <v>11.9</v>
      </c>
      <c r="O38" s="5">
        <f t="shared" ref="O38:O69" si="30">E38*N38</f>
        <v>11.9</v>
      </c>
    </row>
    <row r="39" spans="1:15" x14ac:dyDescent="0.25">
      <c r="A39" s="1">
        <v>30</v>
      </c>
      <c r="B39" s="15" t="s">
        <v>58</v>
      </c>
      <c r="C39" s="1" t="s">
        <v>126</v>
      </c>
      <c r="D39" s="7" t="s">
        <v>165</v>
      </c>
      <c r="E39" s="1">
        <v>1</v>
      </c>
      <c r="F39" s="4">
        <v>109.2</v>
      </c>
      <c r="G39" s="8">
        <v>111.54</v>
      </c>
      <c r="H39" s="8">
        <v>114.66</v>
      </c>
      <c r="I39" s="2">
        <f t="shared" si="25"/>
        <v>3</v>
      </c>
      <c r="J39" s="2">
        <f t="shared" si="26"/>
        <v>111.8</v>
      </c>
      <c r="K39" s="2">
        <f t="shared" si="27"/>
        <v>2.74</v>
      </c>
      <c r="L39" s="6">
        <f t="shared" ref="L39:L41" si="31">IF(ISERR(K39/J39),"",K39/J39)</f>
        <v>2.5000000000000001E-2</v>
      </c>
      <c r="M39" s="3">
        <f t="shared" si="28"/>
        <v>111.8</v>
      </c>
      <c r="N39" s="3">
        <f t="shared" si="29"/>
        <v>109.2</v>
      </c>
      <c r="O39" s="5">
        <f t="shared" si="30"/>
        <v>109.2</v>
      </c>
    </row>
    <row r="40" spans="1:15" ht="30.75" customHeight="1" x14ac:dyDescent="0.25">
      <c r="A40" s="1">
        <v>31</v>
      </c>
      <c r="B40" s="15" t="s">
        <v>59</v>
      </c>
      <c r="C40" s="1" t="s">
        <v>171</v>
      </c>
      <c r="D40" s="7" t="s">
        <v>165</v>
      </c>
      <c r="E40" s="1">
        <v>1</v>
      </c>
      <c r="F40" s="4">
        <v>154</v>
      </c>
      <c r="G40" s="8">
        <v>157.30000000000001</v>
      </c>
      <c r="H40" s="8">
        <v>161.69999999999999</v>
      </c>
      <c r="I40" s="2">
        <f t="shared" si="25"/>
        <v>3</v>
      </c>
      <c r="J40" s="2">
        <f t="shared" si="26"/>
        <v>157.66999999999999</v>
      </c>
      <c r="K40" s="2">
        <f t="shared" si="27"/>
        <v>3.86</v>
      </c>
      <c r="L40" s="6">
        <f t="shared" si="31"/>
        <v>2.4E-2</v>
      </c>
      <c r="M40" s="3">
        <f t="shared" si="28"/>
        <v>157.66999999999999</v>
      </c>
      <c r="N40" s="3">
        <f t="shared" si="29"/>
        <v>154</v>
      </c>
      <c r="O40" s="5">
        <f t="shared" si="30"/>
        <v>154</v>
      </c>
    </row>
    <row r="41" spans="1:15" ht="30" customHeight="1" x14ac:dyDescent="0.25">
      <c r="A41" s="1">
        <v>32</v>
      </c>
      <c r="B41" s="15" t="s">
        <v>60</v>
      </c>
      <c r="C41" s="1" t="s">
        <v>172</v>
      </c>
      <c r="D41" s="7" t="s">
        <v>165</v>
      </c>
      <c r="E41" s="1">
        <v>1</v>
      </c>
      <c r="F41" s="4">
        <v>119</v>
      </c>
      <c r="G41" s="8">
        <v>121.55</v>
      </c>
      <c r="H41" s="8">
        <v>124.95</v>
      </c>
      <c r="I41" s="2">
        <f t="shared" si="25"/>
        <v>3</v>
      </c>
      <c r="J41" s="2">
        <f t="shared" si="26"/>
        <v>121.83</v>
      </c>
      <c r="K41" s="2">
        <f t="shared" si="27"/>
        <v>2.99</v>
      </c>
      <c r="L41" s="6">
        <f t="shared" si="31"/>
        <v>2.5000000000000001E-2</v>
      </c>
      <c r="M41" s="3">
        <f t="shared" si="28"/>
        <v>121.83</v>
      </c>
      <c r="N41" s="3">
        <f t="shared" si="29"/>
        <v>119</v>
      </c>
      <c r="O41" s="5">
        <f t="shared" si="30"/>
        <v>119</v>
      </c>
    </row>
    <row r="42" spans="1:15" x14ac:dyDescent="0.25">
      <c r="A42" s="1">
        <v>33</v>
      </c>
      <c r="B42" s="15" t="s">
        <v>61</v>
      </c>
      <c r="C42" s="1" t="s">
        <v>135</v>
      </c>
      <c r="D42" s="7" t="s">
        <v>164</v>
      </c>
      <c r="E42" s="1">
        <v>1</v>
      </c>
      <c r="F42" s="4">
        <v>194.6</v>
      </c>
      <c r="G42" s="8">
        <v>198.77</v>
      </c>
      <c r="H42" s="8">
        <v>204.33</v>
      </c>
      <c r="I42" s="2">
        <f t="shared" si="25"/>
        <v>3</v>
      </c>
      <c r="J42" s="2">
        <f t="shared" si="26"/>
        <v>199.23</v>
      </c>
      <c r="K42" s="2">
        <f t="shared" si="27"/>
        <v>4.88</v>
      </c>
      <c r="L42" s="6">
        <f>IF(ISERR(K42/J42),"",K42/J42)</f>
        <v>2.4E-2</v>
      </c>
      <c r="M42" s="3">
        <f t="shared" si="28"/>
        <v>199.23</v>
      </c>
      <c r="N42" s="3">
        <f t="shared" si="29"/>
        <v>194.6</v>
      </c>
      <c r="O42" s="5">
        <f t="shared" si="30"/>
        <v>194.6</v>
      </c>
    </row>
    <row r="43" spans="1:15" x14ac:dyDescent="0.25">
      <c r="A43" s="1">
        <v>34</v>
      </c>
      <c r="B43" s="15" t="s">
        <v>108</v>
      </c>
      <c r="C43" s="1" t="s">
        <v>109</v>
      </c>
      <c r="D43" s="7" t="s">
        <v>164</v>
      </c>
      <c r="E43" s="1">
        <v>1</v>
      </c>
      <c r="F43" s="4">
        <v>364</v>
      </c>
      <c r="G43" s="8">
        <v>371.8</v>
      </c>
      <c r="H43" s="8">
        <v>499.8</v>
      </c>
      <c r="I43" s="2">
        <f t="shared" si="25"/>
        <v>3</v>
      </c>
      <c r="J43" s="2">
        <f t="shared" si="26"/>
        <v>411.87</v>
      </c>
      <c r="K43" s="2">
        <f t="shared" si="27"/>
        <v>76.25</v>
      </c>
      <c r="L43" s="6">
        <f t="shared" ref="L43:L45" si="32">IF(ISERR(K43/J43),"",K43/J43)</f>
        <v>0.185</v>
      </c>
      <c r="M43" s="3">
        <f t="shared" si="28"/>
        <v>411.87</v>
      </c>
      <c r="N43" s="3">
        <f t="shared" si="29"/>
        <v>364</v>
      </c>
      <c r="O43" s="5">
        <f t="shared" si="30"/>
        <v>364</v>
      </c>
    </row>
    <row r="44" spans="1:15" ht="30.75" customHeight="1" x14ac:dyDescent="0.25">
      <c r="A44" s="1">
        <v>35</v>
      </c>
      <c r="B44" s="15" t="s">
        <v>62</v>
      </c>
      <c r="C44" s="1" t="s">
        <v>161</v>
      </c>
      <c r="D44" s="7" t="s">
        <v>164</v>
      </c>
      <c r="E44" s="1">
        <v>1</v>
      </c>
      <c r="F44" s="4">
        <v>81.2</v>
      </c>
      <c r="G44" s="8">
        <v>82.94</v>
      </c>
      <c r="H44" s="8">
        <v>85.26</v>
      </c>
      <c r="I44" s="2">
        <f t="shared" si="25"/>
        <v>3</v>
      </c>
      <c r="J44" s="2">
        <f t="shared" si="26"/>
        <v>83.13</v>
      </c>
      <c r="K44" s="2">
        <f t="shared" si="27"/>
        <v>2.04</v>
      </c>
      <c r="L44" s="6">
        <f t="shared" si="32"/>
        <v>2.5000000000000001E-2</v>
      </c>
      <c r="M44" s="3">
        <f t="shared" si="28"/>
        <v>83.13</v>
      </c>
      <c r="N44" s="3">
        <f t="shared" si="29"/>
        <v>81.2</v>
      </c>
      <c r="O44" s="5">
        <f t="shared" si="30"/>
        <v>81.2</v>
      </c>
    </row>
    <row r="45" spans="1:15" ht="30" customHeight="1" x14ac:dyDescent="0.25">
      <c r="A45" s="1">
        <v>36</v>
      </c>
      <c r="B45" s="15" t="s">
        <v>112</v>
      </c>
      <c r="C45" s="1" t="s">
        <v>113</v>
      </c>
      <c r="D45" s="7" t="s">
        <v>164</v>
      </c>
      <c r="E45" s="1">
        <v>1</v>
      </c>
      <c r="F45" s="4">
        <v>70</v>
      </c>
      <c r="G45" s="8">
        <v>71.5</v>
      </c>
      <c r="H45" s="8">
        <v>73.5</v>
      </c>
      <c r="I45" s="2">
        <f t="shared" si="25"/>
        <v>3</v>
      </c>
      <c r="J45" s="2">
        <f t="shared" si="26"/>
        <v>71.67</v>
      </c>
      <c r="K45" s="2">
        <f t="shared" si="27"/>
        <v>1.76</v>
      </c>
      <c r="L45" s="6">
        <f t="shared" si="32"/>
        <v>2.5000000000000001E-2</v>
      </c>
      <c r="M45" s="3">
        <f t="shared" si="28"/>
        <v>71.67</v>
      </c>
      <c r="N45" s="3">
        <f t="shared" si="29"/>
        <v>70</v>
      </c>
      <c r="O45" s="5">
        <f t="shared" si="30"/>
        <v>70</v>
      </c>
    </row>
    <row r="46" spans="1:15" x14ac:dyDescent="0.25">
      <c r="A46" s="1">
        <v>37</v>
      </c>
      <c r="B46" s="15" t="s">
        <v>63</v>
      </c>
      <c r="C46" s="1" t="s">
        <v>114</v>
      </c>
      <c r="D46" s="7" t="s">
        <v>164</v>
      </c>
      <c r="E46" s="1">
        <v>1</v>
      </c>
      <c r="F46" s="4">
        <v>196</v>
      </c>
      <c r="G46" s="8">
        <v>200.2</v>
      </c>
      <c r="H46" s="8">
        <v>205.8</v>
      </c>
      <c r="I46" s="2">
        <f t="shared" si="25"/>
        <v>3</v>
      </c>
      <c r="J46" s="2">
        <f t="shared" si="26"/>
        <v>200.67</v>
      </c>
      <c r="K46" s="2">
        <f t="shared" si="27"/>
        <v>4.92</v>
      </c>
      <c r="L46" s="6">
        <f>IF(ISERR(K46/J46),"",K46/J46)</f>
        <v>2.5000000000000001E-2</v>
      </c>
      <c r="M46" s="3">
        <f t="shared" si="28"/>
        <v>200.67</v>
      </c>
      <c r="N46" s="3">
        <f t="shared" si="29"/>
        <v>196</v>
      </c>
      <c r="O46" s="5">
        <f t="shared" si="30"/>
        <v>196</v>
      </c>
    </row>
    <row r="47" spans="1:15" x14ac:dyDescent="0.25">
      <c r="A47" s="1">
        <v>38</v>
      </c>
      <c r="B47" s="15" t="s">
        <v>64</v>
      </c>
      <c r="C47" s="1" t="s">
        <v>153</v>
      </c>
      <c r="D47" s="7" t="s">
        <v>164</v>
      </c>
      <c r="E47" s="1">
        <v>1</v>
      </c>
      <c r="F47" s="4">
        <v>448</v>
      </c>
      <c r="G47" s="8">
        <v>457.6</v>
      </c>
      <c r="H47" s="8">
        <v>470.4</v>
      </c>
      <c r="I47" s="2">
        <f t="shared" si="25"/>
        <v>3</v>
      </c>
      <c r="J47" s="2">
        <f t="shared" si="26"/>
        <v>458.67</v>
      </c>
      <c r="K47" s="2">
        <f t="shared" si="27"/>
        <v>11.24</v>
      </c>
      <c r="L47" s="6">
        <f t="shared" ref="L47:L49" si="33">IF(ISERR(K47/J47),"",K47/J47)</f>
        <v>2.5000000000000001E-2</v>
      </c>
      <c r="M47" s="3">
        <f t="shared" si="28"/>
        <v>458.67</v>
      </c>
      <c r="N47" s="3">
        <f t="shared" si="29"/>
        <v>448</v>
      </c>
      <c r="O47" s="5">
        <f t="shared" si="30"/>
        <v>448</v>
      </c>
    </row>
    <row r="48" spans="1:15" ht="30.75" customHeight="1" x14ac:dyDescent="0.25">
      <c r="A48" s="1">
        <v>39</v>
      </c>
      <c r="B48" s="15" t="s">
        <v>173</v>
      </c>
      <c r="C48" s="1" t="s">
        <v>174</v>
      </c>
      <c r="D48" s="7" t="s">
        <v>164</v>
      </c>
      <c r="E48" s="1">
        <v>1</v>
      </c>
      <c r="F48" s="4">
        <v>4568.2</v>
      </c>
      <c r="G48" s="8">
        <v>4666.09</v>
      </c>
      <c r="H48" s="8">
        <v>4796.6099999999997</v>
      </c>
      <c r="I48" s="2">
        <f t="shared" si="25"/>
        <v>3</v>
      </c>
      <c r="J48" s="2">
        <f t="shared" si="26"/>
        <v>4676.97</v>
      </c>
      <c r="K48" s="2">
        <f t="shared" si="27"/>
        <v>114.59</v>
      </c>
      <c r="L48" s="6">
        <f t="shared" si="33"/>
        <v>2.5000000000000001E-2</v>
      </c>
      <c r="M48" s="3">
        <f t="shared" si="28"/>
        <v>4676.97</v>
      </c>
      <c r="N48" s="3">
        <f t="shared" si="29"/>
        <v>4568.2</v>
      </c>
      <c r="O48" s="5">
        <f t="shared" si="30"/>
        <v>4568.2</v>
      </c>
    </row>
    <row r="49" spans="1:15" ht="30" customHeight="1" x14ac:dyDescent="0.25">
      <c r="A49" s="1">
        <v>40</v>
      </c>
      <c r="B49" s="15" t="s">
        <v>149</v>
      </c>
      <c r="C49" s="1" t="s">
        <v>148</v>
      </c>
      <c r="D49" s="7" t="s">
        <v>164</v>
      </c>
      <c r="E49" s="1">
        <v>1</v>
      </c>
      <c r="F49" s="4">
        <v>117.6</v>
      </c>
      <c r="G49" s="8">
        <v>120.12</v>
      </c>
      <c r="H49" s="8">
        <v>123.48</v>
      </c>
      <c r="I49" s="2">
        <f t="shared" si="25"/>
        <v>3</v>
      </c>
      <c r="J49" s="2">
        <f t="shared" si="26"/>
        <v>120.4</v>
      </c>
      <c r="K49" s="2">
        <f t="shared" si="27"/>
        <v>2.95</v>
      </c>
      <c r="L49" s="6">
        <f t="shared" si="33"/>
        <v>2.5000000000000001E-2</v>
      </c>
      <c r="M49" s="3">
        <f t="shared" si="28"/>
        <v>120.4</v>
      </c>
      <c r="N49" s="3">
        <f t="shared" si="29"/>
        <v>117.6</v>
      </c>
      <c r="O49" s="5">
        <f t="shared" si="30"/>
        <v>117.6</v>
      </c>
    </row>
    <row r="50" spans="1:15" x14ac:dyDescent="0.25">
      <c r="A50" s="1">
        <v>41</v>
      </c>
      <c r="B50" s="15" t="s">
        <v>65</v>
      </c>
      <c r="C50" s="1" t="s">
        <v>175</v>
      </c>
      <c r="D50" s="7" t="s">
        <v>164</v>
      </c>
      <c r="E50" s="1">
        <v>1</v>
      </c>
      <c r="F50" s="4">
        <v>254.8</v>
      </c>
      <c r="G50" s="8">
        <v>262</v>
      </c>
      <c r="H50" s="8">
        <v>267.54000000000002</v>
      </c>
      <c r="I50" s="2">
        <f t="shared" si="25"/>
        <v>3</v>
      </c>
      <c r="J50" s="2">
        <f t="shared" si="26"/>
        <v>261.45</v>
      </c>
      <c r="K50" s="2">
        <f t="shared" si="27"/>
        <v>6.39</v>
      </c>
      <c r="L50" s="6">
        <f>IF(ISERR(K50/J50),"",K50/J50)</f>
        <v>2.4E-2</v>
      </c>
      <c r="M50" s="3">
        <f t="shared" si="28"/>
        <v>261.45</v>
      </c>
      <c r="N50" s="3">
        <f t="shared" si="29"/>
        <v>254.8</v>
      </c>
      <c r="O50" s="5">
        <f t="shared" si="30"/>
        <v>254.8</v>
      </c>
    </row>
    <row r="51" spans="1:15" x14ac:dyDescent="0.25">
      <c r="A51" s="1">
        <v>42</v>
      </c>
      <c r="B51" s="15" t="s">
        <v>66</v>
      </c>
      <c r="C51" s="1" t="s">
        <v>125</v>
      </c>
      <c r="D51" s="7" t="s">
        <v>164</v>
      </c>
      <c r="E51" s="1">
        <v>1</v>
      </c>
      <c r="F51" s="4">
        <v>812</v>
      </c>
      <c r="G51" s="8">
        <v>829.4</v>
      </c>
      <c r="H51" s="8">
        <v>852.6</v>
      </c>
      <c r="I51" s="2">
        <f t="shared" si="25"/>
        <v>3</v>
      </c>
      <c r="J51" s="2">
        <f t="shared" si="26"/>
        <v>831.33</v>
      </c>
      <c r="K51" s="2">
        <f t="shared" si="27"/>
        <v>20.37</v>
      </c>
      <c r="L51" s="6">
        <f t="shared" ref="L51:L53" si="34">IF(ISERR(K51/J51),"",K51/J51)</f>
        <v>2.5000000000000001E-2</v>
      </c>
      <c r="M51" s="3">
        <f t="shared" si="28"/>
        <v>831.33</v>
      </c>
      <c r="N51" s="3">
        <f t="shared" si="29"/>
        <v>812</v>
      </c>
      <c r="O51" s="5">
        <f t="shared" si="30"/>
        <v>812</v>
      </c>
    </row>
    <row r="52" spans="1:15" ht="30.75" customHeight="1" x14ac:dyDescent="0.25">
      <c r="A52" s="1">
        <v>43</v>
      </c>
      <c r="B52" s="15" t="s">
        <v>67</v>
      </c>
      <c r="C52" s="1" t="s">
        <v>143</v>
      </c>
      <c r="D52" s="7" t="s">
        <v>164</v>
      </c>
      <c r="E52" s="1">
        <v>1</v>
      </c>
      <c r="F52" s="4">
        <v>1708</v>
      </c>
      <c r="G52" s="8">
        <v>1744.6</v>
      </c>
      <c r="H52" s="8">
        <v>1793.4</v>
      </c>
      <c r="I52" s="2">
        <f t="shared" si="25"/>
        <v>3</v>
      </c>
      <c r="J52" s="2">
        <f t="shared" si="26"/>
        <v>1748.67</v>
      </c>
      <c r="K52" s="2">
        <f t="shared" si="27"/>
        <v>42.84</v>
      </c>
      <c r="L52" s="6">
        <f t="shared" si="34"/>
        <v>2.4E-2</v>
      </c>
      <c r="M52" s="3">
        <f t="shared" si="28"/>
        <v>1748.67</v>
      </c>
      <c r="N52" s="3">
        <f t="shared" si="29"/>
        <v>1708</v>
      </c>
      <c r="O52" s="5">
        <f t="shared" si="30"/>
        <v>1708</v>
      </c>
    </row>
    <row r="53" spans="1:15" ht="30" customHeight="1" x14ac:dyDescent="0.25">
      <c r="A53" s="1">
        <v>44</v>
      </c>
      <c r="B53" s="15" t="s">
        <v>68</v>
      </c>
      <c r="C53" s="1" t="s">
        <v>131</v>
      </c>
      <c r="D53" s="7" t="s">
        <v>164</v>
      </c>
      <c r="E53" s="1">
        <v>1</v>
      </c>
      <c r="F53" s="4">
        <v>546</v>
      </c>
      <c r="G53" s="8">
        <v>557.70000000000005</v>
      </c>
      <c r="H53" s="8">
        <v>573.29999999999995</v>
      </c>
      <c r="I53" s="2">
        <f t="shared" si="25"/>
        <v>3</v>
      </c>
      <c r="J53" s="2">
        <f t="shared" si="26"/>
        <v>559</v>
      </c>
      <c r="K53" s="2">
        <f t="shared" si="27"/>
        <v>13.7</v>
      </c>
      <c r="L53" s="6">
        <f t="shared" si="34"/>
        <v>2.5000000000000001E-2</v>
      </c>
      <c r="M53" s="3">
        <f t="shared" si="28"/>
        <v>559</v>
      </c>
      <c r="N53" s="3">
        <f t="shared" si="29"/>
        <v>546</v>
      </c>
      <c r="O53" s="5">
        <f t="shared" si="30"/>
        <v>546</v>
      </c>
    </row>
    <row r="54" spans="1:15" x14ac:dyDescent="0.25">
      <c r="A54" s="1">
        <v>45</v>
      </c>
      <c r="B54" s="15" t="s">
        <v>69</v>
      </c>
      <c r="C54" s="1" t="s">
        <v>111</v>
      </c>
      <c r="D54" s="7" t="s">
        <v>164</v>
      </c>
      <c r="E54" s="1">
        <v>1</v>
      </c>
      <c r="F54" s="4">
        <v>560</v>
      </c>
      <c r="G54" s="8">
        <v>572</v>
      </c>
      <c r="H54" s="8">
        <v>588</v>
      </c>
      <c r="I54" s="2">
        <f t="shared" si="25"/>
        <v>3</v>
      </c>
      <c r="J54" s="2">
        <f t="shared" si="26"/>
        <v>573.33000000000004</v>
      </c>
      <c r="K54" s="2">
        <f t="shared" si="27"/>
        <v>14.05</v>
      </c>
      <c r="L54" s="6">
        <f>IF(ISERR(K54/J54),"",K54/J54)</f>
        <v>2.5000000000000001E-2</v>
      </c>
      <c r="M54" s="3">
        <f t="shared" si="28"/>
        <v>573.33000000000004</v>
      </c>
      <c r="N54" s="3">
        <f t="shared" si="29"/>
        <v>560</v>
      </c>
      <c r="O54" s="5">
        <f t="shared" si="30"/>
        <v>560</v>
      </c>
    </row>
    <row r="55" spans="1:15" x14ac:dyDescent="0.25">
      <c r="A55" s="1">
        <v>46</v>
      </c>
      <c r="B55" s="15" t="s">
        <v>70</v>
      </c>
      <c r="C55" s="1" t="s">
        <v>115</v>
      </c>
      <c r="D55" s="7" t="s">
        <v>164</v>
      </c>
      <c r="E55" s="1">
        <v>1</v>
      </c>
      <c r="F55" s="4">
        <v>490</v>
      </c>
      <c r="G55" s="8">
        <v>500.5</v>
      </c>
      <c r="H55" s="8">
        <v>514.5</v>
      </c>
      <c r="I55" s="2">
        <f t="shared" si="25"/>
        <v>3</v>
      </c>
      <c r="J55" s="2">
        <f t="shared" si="26"/>
        <v>501.67</v>
      </c>
      <c r="K55" s="2">
        <f t="shared" si="27"/>
        <v>12.29</v>
      </c>
      <c r="L55" s="6">
        <f t="shared" ref="L55:L57" si="35">IF(ISERR(K55/J55),"",K55/J55)</f>
        <v>2.4E-2</v>
      </c>
      <c r="M55" s="3">
        <f t="shared" si="28"/>
        <v>501.67</v>
      </c>
      <c r="N55" s="3">
        <f t="shared" si="29"/>
        <v>490</v>
      </c>
      <c r="O55" s="5">
        <f t="shared" si="30"/>
        <v>490</v>
      </c>
    </row>
    <row r="56" spans="1:15" ht="30.75" customHeight="1" x14ac:dyDescent="0.25">
      <c r="A56" s="1">
        <v>47</v>
      </c>
      <c r="B56" s="15" t="s">
        <v>71</v>
      </c>
      <c r="C56" s="1" t="s">
        <v>158</v>
      </c>
      <c r="D56" s="7" t="s">
        <v>164</v>
      </c>
      <c r="E56" s="1">
        <v>1</v>
      </c>
      <c r="F56" s="4">
        <v>210</v>
      </c>
      <c r="G56" s="8">
        <v>214.5</v>
      </c>
      <c r="H56" s="8">
        <v>220.5</v>
      </c>
      <c r="I56" s="2">
        <f t="shared" si="25"/>
        <v>3</v>
      </c>
      <c r="J56" s="2">
        <f t="shared" si="26"/>
        <v>215</v>
      </c>
      <c r="K56" s="2">
        <f t="shared" si="27"/>
        <v>5.27</v>
      </c>
      <c r="L56" s="6">
        <f t="shared" si="35"/>
        <v>2.5000000000000001E-2</v>
      </c>
      <c r="M56" s="3">
        <f t="shared" si="28"/>
        <v>215</v>
      </c>
      <c r="N56" s="3">
        <f t="shared" si="29"/>
        <v>210</v>
      </c>
      <c r="O56" s="5">
        <f t="shared" si="30"/>
        <v>210</v>
      </c>
    </row>
    <row r="57" spans="1:15" ht="30" customHeight="1" x14ac:dyDescent="0.25">
      <c r="A57" s="1">
        <v>48</v>
      </c>
      <c r="B57" s="15" t="s">
        <v>72</v>
      </c>
      <c r="C57" s="1" t="s">
        <v>118</v>
      </c>
      <c r="D57" s="7" t="s">
        <v>164</v>
      </c>
      <c r="E57" s="1">
        <v>1</v>
      </c>
      <c r="F57" s="4">
        <v>53.2</v>
      </c>
      <c r="G57" s="8">
        <v>54.34</v>
      </c>
      <c r="H57" s="8">
        <v>55.86</v>
      </c>
      <c r="I57" s="2">
        <f t="shared" si="25"/>
        <v>3</v>
      </c>
      <c r="J57" s="2">
        <f t="shared" si="26"/>
        <v>54.47</v>
      </c>
      <c r="K57" s="2">
        <f t="shared" si="27"/>
        <v>1.33</v>
      </c>
      <c r="L57" s="6">
        <f t="shared" si="35"/>
        <v>2.4E-2</v>
      </c>
      <c r="M57" s="3">
        <f t="shared" si="28"/>
        <v>54.47</v>
      </c>
      <c r="N57" s="3">
        <f t="shared" si="29"/>
        <v>53.2</v>
      </c>
      <c r="O57" s="5">
        <f t="shared" si="30"/>
        <v>53.2</v>
      </c>
    </row>
    <row r="58" spans="1:15" x14ac:dyDescent="0.25">
      <c r="A58" s="1">
        <v>49</v>
      </c>
      <c r="B58" s="15" t="s">
        <v>73</v>
      </c>
      <c r="C58" s="1" t="s">
        <v>119</v>
      </c>
      <c r="D58" s="7" t="s">
        <v>164</v>
      </c>
      <c r="E58" s="1">
        <v>1</v>
      </c>
      <c r="F58" s="4">
        <v>56</v>
      </c>
      <c r="G58" s="8">
        <v>57.2</v>
      </c>
      <c r="H58" s="8">
        <v>58.8</v>
      </c>
      <c r="I58" s="2">
        <f t="shared" si="25"/>
        <v>3</v>
      </c>
      <c r="J58" s="2">
        <f t="shared" si="26"/>
        <v>57.33</v>
      </c>
      <c r="K58" s="2">
        <f t="shared" si="27"/>
        <v>1.4</v>
      </c>
      <c r="L58" s="6">
        <f>IF(ISERR(K58/J58),"",K58/J58)</f>
        <v>2.4E-2</v>
      </c>
      <c r="M58" s="3">
        <f t="shared" si="28"/>
        <v>57.33</v>
      </c>
      <c r="N58" s="3">
        <f t="shared" si="29"/>
        <v>56</v>
      </c>
      <c r="O58" s="5">
        <f t="shared" si="30"/>
        <v>56</v>
      </c>
    </row>
    <row r="59" spans="1:15" x14ac:dyDescent="0.25">
      <c r="A59" s="1">
        <v>50</v>
      </c>
      <c r="B59" s="15" t="s">
        <v>74</v>
      </c>
      <c r="C59" s="1" t="s">
        <v>124</v>
      </c>
      <c r="D59" s="7" t="s">
        <v>164</v>
      </c>
      <c r="E59" s="1">
        <v>1</v>
      </c>
      <c r="F59" s="4">
        <v>53.2</v>
      </c>
      <c r="G59" s="8">
        <v>54.34</v>
      </c>
      <c r="H59" s="8">
        <v>55.86</v>
      </c>
      <c r="I59" s="2">
        <f t="shared" si="25"/>
        <v>3</v>
      </c>
      <c r="J59" s="2">
        <f t="shared" si="26"/>
        <v>54.47</v>
      </c>
      <c r="K59" s="2">
        <f t="shared" si="27"/>
        <v>1.33</v>
      </c>
      <c r="L59" s="6">
        <f t="shared" ref="L59:L61" si="36">IF(ISERR(K59/J59),"",K59/J59)</f>
        <v>2.4E-2</v>
      </c>
      <c r="M59" s="3">
        <f t="shared" si="28"/>
        <v>54.47</v>
      </c>
      <c r="N59" s="3">
        <f t="shared" si="29"/>
        <v>53.2</v>
      </c>
      <c r="O59" s="5">
        <f t="shared" si="30"/>
        <v>53.2</v>
      </c>
    </row>
    <row r="60" spans="1:15" ht="30.75" customHeight="1" x14ac:dyDescent="0.25">
      <c r="A60" s="1">
        <v>51</v>
      </c>
      <c r="B60" s="15" t="s">
        <v>75</v>
      </c>
      <c r="C60" s="1" t="s">
        <v>159</v>
      </c>
      <c r="D60" s="7" t="s">
        <v>164</v>
      </c>
      <c r="E60" s="1">
        <v>1</v>
      </c>
      <c r="F60" s="4">
        <v>392</v>
      </c>
      <c r="G60" s="8">
        <v>400.4</v>
      </c>
      <c r="H60" s="8">
        <v>411.6</v>
      </c>
      <c r="I60" s="2">
        <f t="shared" si="25"/>
        <v>3</v>
      </c>
      <c r="J60" s="2">
        <f t="shared" si="26"/>
        <v>401.33</v>
      </c>
      <c r="K60" s="2">
        <f t="shared" si="27"/>
        <v>9.83</v>
      </c>
      <c r="L60" s="6">
        <f t="shared" si="36"/>
        <v>2.4E-2</v>
      </c>
      <c r="M60" s="3">
        <f t="shared" si="28"/>
        <v>401.33</v>
      </c>
      <c r="N60" s="3">
        <f t="shared" si="29"/>
        <v>392</v>
      </c>
      <c r="O60" s="5">
        <f t="shared" si="30"/>
        <v>392</v>
      </c>
    </row>
    <row r="61" spans="1:15" ht="30" customHeight="1" x14ac:dyDescent="0.25">
      <c r="A61" s="1">
        <v>52</v>
      </c>
      <c r="B61" s="15" t="s">
        <v>76</v>
      </c>
      <c r="C61" s="1" t="s">
        <v>129</v>
      </c>
      <c r="D61" s="7" t="s">
        <v>164</v>
      </c>
      <c r="E61" s="1">
        <v>1</v>
      </c>
      <c r="F61" s="4">
        <v>53.2</v>
      </c>
      <c r="G61" s="8">
        <v>54.34</v>
      </c>
      <c r="H61" s="8">
        <v>55.86</v>
      </c>
      <c r="I61" s="2">
        <f t="shared" si="25"/>
        <v>3</v>
      </c>
      <c r="J61" s="2">
        <f t="shared" si="26"/>
        <v>54.47</v>
      </c>
      <c r="K61" s="2">
        <f t="shared" si="27"/>
        <v>1.33</v>
      </c>
      <c r="L61" s="6">
        <f t="shared" si="36"/>
        <v>2.4E-2</v>
      </c>
      <c r="M61" s="3">
        <f t="shared" si="28"/>
        <v>54.47</v>
      </c>
      <c r="N61" s="3">
        <f t="shared" si="29"/>
        <v>53.2</v>
      </c>
      <c r="O61" s="5">
        <f t="shared" si="30"/>
        <v>53.2</v>
      </c>
    </row>
    <row r="62" spans="1:15" x14ac:dyDescent="0.25">
      <c r="A62" s="1">
        <v>53</v>
      </c>
      <c r="B62" s="15" t="s">
        <v>77</v>
      </c>
      <c r="C62" s="1" t="s">
        <v>134</v>
      </c>
      <c r="D62" s="7" t="s">
        <v>164</v>
      </c>
      <c r="E62" s="1">
        <v>1</v>
      </c>
      <c r="F62" s="4">
        <v>49</v>
      </c>
      <c r="G62" s="8">
        <v>50.05</v>
      </c>
      <c r="H62" s="8">
        <v>51.45</v>
      </c>
      <c r="I62" s="2">
        <f t="shared" si="25"/>
        <v>3</v>
      </c>
      <c r="J62" s="2">
        <f t="shared" si="26"/>
        <v>50.17</v>
      </c>
      <c r="K62" s="2">
        <f t="shared" si="27"/>
        <v>1.23</v>
      </c>
      <c r="L62" s="6">
        <f>IF(ISERR(K62/J62),"",K62/J62)</f>
        <v>2.5000000000000001E-2</v>
      </c>
      <c r="M62" s="3">
        <f t="shared" si="28"/>
        <v>50.17</v>
      </c>
      <c r="N62" s="3">
        <f t="shared" si="29"/>
        <v>49</v>
      </c>
      <c r="O62" s="5">
        <f t="shared" si="30"/>
        <v>49</v>
      </c>
    </row>
    <row r="63" spans="1:15" x14ac:dyDescent="0.25">
      <c r="A63" s="1">
        <v>54</v>
      </c>
      <c r="B63" s="15" t="s">
        <v>78</v>
      </c>
      <c r="C63" s="1" t="s">
        <v>137</v>
      </c>
      <c r="D63" s="7" t="s">
        <v>164</v>
      </c>
      <c r="E63" s="1">
        <v>1</v>
      </c>
      <c r="F63" s="4">
        <v>294</v>
      </c>
      <c r="G63" s="8">
        <v>300.3</v>
      </c>
      <c r="H63" s="8">
        <v>308.7</v>
      </c>
      <c r="I63" s="2">
        <f t="shared" si="25"/>
        <v>3</v>
      </c>
      <c r="J63" s="2">
        <f t="shared" si="26"/>
        <v>301</v>
      </c>
      <c r="K63" s="2">
        <f t="shared" si="27"/>
        <v>7.37</v>
      </c>
      <c r="L63" s="6">
        <f t="shared" ref="L63:L65" si="37">IF(ISERR(K63/J63),"",K63/J63)</f>
        <v>2.4E-2</v>
      </c>
      <c r="M63" s="3">
        <f t="shared" si="28"/>
        <v>301</v>
      </c>
      <c r="N63" s="3">
        <f t="shared" si="29"/>
        <v>294</v>
      </c>
      <c r="O63" s="5">
        <f t="shared" si="30"/>
        <v>294</v>
      </c>
    </row>
    <row r="64" spans="1:15" ht="30.75" customHeight="1" x14ac:dyDescent="0.25">
      <c r="A64" s="1">
        <v>55</v>
      </c>
      <c r="B64" s="15" t="s">
        <v>79</v>
      </c>
      <c r="C64" s="1" t="s">
        <v>156</v>
      </c>
      <c r="D64" s="7" t="s">
        <v>164</v>
      </c>
      <c r="E64" s="1">
        <v>1</v>
      </c>
      <c r="F64" s="4">
        <v>197.2</v>
      </c>
      <c r="G64" s="8">
        <v>199.92</v>
      </c>
      <c r="H64" s="8">
        <v>202.64</v>
      </c>
      <c r="I64" s="2">
        <f t="shared" si="25"/>
        <v>3</v>
      </c>
      <c r="J64" s="2">
        <f t="shared" si="26"/>
        <v>199.92</v>
      </c>
      <c r="K64" s="2">
        <f t="shared" si="27"/>
        <v>2.72</v>
      </c>
      <c r="L64" s="6">
        <f t="shared" si="37"/>
        <v>1.4E-2</v>
      </c>
      <c r="M64" s="3">
        <f t="shared" si="28"/>
        <v>199.92</v>
      </c>
      <c r="N64" s="3">
        <f t="shared" si="29"/>
        <v>197.2</v>
      </c>
      <c r="O64" s="5">
        <f t="shared" si="30"/>
        <v>197.2</v>
      </c>
    </row>
    <row r="65" spans="1:15" ht="30" customHeight="1" x14ac:dyDescent="0.25">
      <c r="A65" s="1">
        <v>56</v>
      </c>
      <c r="B65" s="15" t="s">
        <v>80</v>
      </c>
      <c r="C65" s="1" t="s">
        <v>176</v>
      </c>
      <c r="D65" s="7" t="s">
        <v>164</v>
      </c>
      <c r="E65" s="1">
        <v>1</v>
      </c>
      <c r="F65" s="4">
        <v>133</v>
      </c>
      <c r="G65" s="8">
        <v>135.85</v>
      </c>
      <c r="H65" s="8">
        <v>139.65</v>
      </c>
      <c r="I65" s="2">
        <f t="shared" si="25"/>
        <v>3</v>
      </c>
      <c r="J65" s="2">
        <f t="shared" si="26"/>
        <v>136.16999999999999</v>
      </c>
      <c r="K65" s="2">
        <f t="shared" si="27"/>
        <v>3.34</v>
      </c>
      <c r="L65" s="6">
        <f t="shared" si="37"/>
        <v>2.5000000000000001E-2</v>
      </c>
      <c r="M65" s="3">
        <f t="shared" si="28"/>
        <v>136.16999999999999</v>
      </c>
      <c r="N65" s="3">
        <f t="shared" si="29"/>
        <v>133</v>
      </c>
      <c r="O65" s="5">
        <f t="shared" si="30"/>
        <v>133</v>
      </c>
    </row>
    <row r="66" spans="1:15" x14ac:dyDescent="0.25">
      <c r="A66" s="1">
        <v>57</v>
      </c>
      <c r="B66" s="15" t="s">
        <v>81</v>
      </c>
      <c r="C66" s="1" t="s">
        <v>154</v>
      </c>
      <c r="D66" s="7" t="s">
        <v>165</v>
      </c>
      <c r="E66" s="1">
        <v>1</v>
      </c>
      <c r="F66" s="4">
        <v>168</v>
      </c>
      <c r="G66" s="8">
        <v>171.6</v>
      </c>
      <c r="H66" s="8">
        <v>176.4</v>
      </c>
      <c r="I66" s="2">
        <f t="shared" si="25"/>
        <v>3</v>
      </c>
      <c r="J66" s="2">
        <f t="shared" si="26"/>
        <v>172</v>
      </c>
      <c r="K66" s="2">
        <f t="shared" si="27"/>
        <v>4.21</v>
      </c>
      <c r="L66" s="6">
        <f>IF(ISERR(K66/J66),"",K66/J66)</f>
        <v>2.4E-2</v>
      </c>
      <c r="M66" s="3">
        <f t="shared" si="28"/>
        <v>172</v>
      </c>
      <c r="N66" s="3">
        <f t="shared" si="29"/>
        <v>168</v>
      </c>
      <c r="O66" s="5">
        <f t="shared" si="30"/>
        <v>168</v>
      </c>
    </row>
    <row r="67" spans="1:15" x14ac:dyDescent="0.25">
      <c r="A67" s="1">
        <v>58</v>
      </c>
      <c r="B67" s="15" t="s">
        <v>82</v>
      </c>
      <c r="C67" s="1" t="s">
        <v>154</v>
      </c>
      <c r="D67" s="7" t="s">
        <v>165</v>
      </c>
      <c r="E67" s="1">
        <v>1</v>
      </c>
      <c r="F67" s="4">
        <v>168</v>
      </c>
      <c r="G67" s="8">
        <v>171.6</v>
      </c>
      <c r="H67" s="8">
        <v>176.4</v>
      </c>
      <c r="I67" s="2">
        <f t="shared" si="25"/>
        <v>3</v>
      </c>
      <c r="J67" s="2">
        <f t="shared" si="26"/>
        <v>172</v>
      </c>
      <c r="K67" s="2">
        <f t="shared" si="27"/>
        <v>4.21</v>
      </c>
      <c r="L67" s="6">
        <f t="shared" ref="L67:L69" si="38">IF(ISERR(K67/J67),"",K67/J67)</f>
        <v>2.4E-2</v>
      </c>
      <c r="M67" s="3">
        <f t="shared" si="28"/>
        <v>172</v>
      </c>
      <c r="N67" s="3">
        <f t="shared" si="29"/>
        <v>168</v>
      </c>
      <c r="O67" s="5">
        <f t="shared" si="30"/>
        <v>168</v>
      </c>
    </row>
    <row r="68" spans="1:15" ht="30.75" customHeight="1" x14ac:dyDescent="0.25">
      <c r="A68" s="1">
        <v>59</v>
      </c>
      <c r="B68" s="15" t="s">
        <v>83</v>
      </c>
      <c r="C68" s="1" t="s">
        <v>154</v>
      </c>
      <c r="D68" s="7" t="s">
        <v>165</v>
      </c>
      <c r="E68" s="1">
        <v>1</v>
      </c>
      <c r="F68" s="4">
        <v>168</v>
      </c>
      <c r="G68" s="8">
        <v>171.6</v>
      </c>
      <c r="H68" s="8">
        <v>176.4</v>
      </c>
      <c r="I68" s="2">
        <f t="shared" si="25"/>
        <v>3</v>
      </c>
      <c r="J68" s="2">
        <f t="shared" si="26"/>
        <v>172</v>
      </c>
      <c r="K68" s="2">
        <f t="shared" si="27"/>
        <v>4.21</v>
      </c>
      <c r="L68" s="6">
        <f t="shared" si="38"/>
        <v>2.4E-2</v>
      </c>
      <c r="M68" s="3">
        <f t="shared" si="28"/>
        <v>172</v>
      </c>
      <c r="N68" s="3">
        <f t="shared" si="29"/>
        <v>168</v>
      </c>
      <c r="O68" s="5">
        <f t="shared" si="30"/>
        <v>168</v>
      </c>
    </row>
    <row r="69" spans="1:15" ht="30" customHeight="1" x14ac:dyDescent="0.25">
      <c r="A69" s="1">
        <v>60</v>
      </c>
      <c r="B69" s="15" t="s">
        <v>84</v>
      </c>
      <c r="C69" s="1" t="s">
        <v>157</v>
      </c>
      <c r="D69" s="7" t="s">
        <v>165</v>
      </c>
      <c r="E69" s="1">
        <v>1</v>
      </c>
      <c r="F69" s="4">
        <v>257.60000000000002</v>
      </c>
      <c r="G69" s="8">
        <v>263.12</v>
      </c>
      <c r="H69" s="8">
        <v>270.48</v>
      </c>
      <c r="I69" s="2">
        <f t="shared" si="25"/>
        <v>3</v>
      </c>
      <c r="J69" s="2">
        <f t="shared" si="26"/>
        <v>263.73</v>
      </c>
      <c r="K69" s="2">
        <f t="shared" si="27"/>
        <v>6.46</v>
      </c>
      <c r="L69" s="6">
        <f t="shared" si="38"/>
        <v>2.4E-2</v>
      </c>
      <c r="M69" s="3">
        <f t="shared" si="28"/>
        <v>263.73</v>
      </c>
      <c r="N69" s="3">
        <f t="shared" si="29"/>
        <v>257.60000000000002</v>
      </c>
      <c r="O69" s="5">
        <f t="shared" si="30"/>
        <v>257.60000000000002</v>
      </c>
    </row>
    <row r="70" spans="1:15" x14ac:dyDescent="0.25">
      <c r="A70" s="1">
        <v>61</v>
      </c>
      <c r="B70" s="15" t="s">
        <v>85</v>
      </c>
      <c r="C70" s="1" t="s">
        <v>107</v>
      </c>
      <c r="D70" s="7" t="s">
        <v>165</v>
      </c>
      <c r="E70" s="1">
        <v>1</v>
      </c>
      <c r="F70" s="4">
        <v>187.6</v>
      </c>
      <c r="G70" s="8">
        <v>191.62</v>
      </c>
      <c r="H70" s="8">
        <v>196.98</v>
      </c>
      <c r="I70" s="2">
        <f t="shared" ref="I70:I84" si="39">COUNT(F70:H70)</f>
        <v>3</v>
      </c>
      <c r="J70" s="2">
        <f t="shared" ref="J70:J84" si="40">IF(ISERR(AVERAGE(F70:H70)),"",AVERAGE(F70:H70))</f>
        <v>192.07</v>
      </c>
      <c r="K70" s="2">
        <f t="shared" ref="K70:K84" si="41">IF(ISERR(STDEV(F70:H70)),"",STDEV(F70:H70))</f>
        <v>4.71</v>
      </c>
      <c r="L70" s="6">
        <f>IF(ISERR(K70/J70),"",K70/J70)</f>
        <v>2.5000000000000001E-2</v>
      </c>
      <c r="M70" s="3">
        <f t="shared" ref="M70:M84" si="42">AVERAGE(F70:H70)</f>
        <v>192.07</v>
      </c>
      <c r="N70" s="3">
        <f t="shared" ref="N70:N84" si="43">MIN(F70:H70)</f>
        <v>187.6</v>
      </c>
      <c r="O70" s="5">
        <f t="shared" ref="O70:O84" si="44">E70*N70</f>
        <v>187.6</v>
      </c>
    </row>
    <row r="71" spans="1:15" x14ac:dyDescent="0.25">
      <c r="A71" s="1">
        <v>62</v>
      </c>
      <c r="B71" s="15" t="s">
        <v>86</v>
      </c>
      <c r="C71" s="1" t="s">
        <v>106</v>
      </c>
      <c r="D71" s="7" t="s">
        <v>164</v>
      </c>
      <c r="E71" s="1">
        <v>1</v>
      </c>
      <c r="F71" s="4">
        <v>126</v>
      </c>
      <c r="G71" s="8">
        <v>128.69999999999999</v>
      </c>
      <c r="H71" s="8">
        <v>132.30000000000001</v>
      </c>
      <c r="I71" s="2">
        <f t="shared" si="39"/>
        <v>3</v>
      </c>
      <c r="J71" s="2">
        <f t="shared" si="40"/>
        <v>129</v>
      </c>
      <c r="K71" s="2">
        <f t="shared" si="41"/>
        <v>3.16</v>
      </c>
      <c r="L71" s="6">
        <f t="shared" ref="L71:L73" si="45">IF(ISERR(K71/J71),"",K71/J71)</f>
        <v>2.4E-2</v>
      </c>
      <c r="M71" s="3">
        <f t="shared" si="42"/>
        <v>129</v>
      </c>
      <c r="N71" s="3">
        <f t="shared" si="43"/>
        <v>126</v>
      </c>
      <c r="O71" s="5">
        <f t="shared" si="44"/>
        <v>126</v>
      </c>
    </row>
    <row r="72" spans="1:15" ht="30.75" customHeight="1" x14ac:dyDescent="0.25">
      <c r="A72" s="1">
        <v>63</v>
      </c>
      <c r="B72" s="15" t="s">
        <v>87</v>
      </c>
      <c r="C72" s="1" t="s">
        <v>141</v>
      </c>
      <c r="D72" s="7" t="s">
        <v>164</v>
      </c>
      <c r="E72" s="1">
        <v>1</v>
      </c>
      <c r="F72" s="4">
        <v>140</v>
      </c>
      <c r="G72" s="8">
        <v>143</v>
      </c>
      <c r="H72" s="8">
        <v>147</v>
      </c>
      <c r="I72" s="2">
        <f t="shared" si="39"/>
        <v>3</v>
      </c>
      <c r="J72" s="2">
        <f t="shared" si="40"/>
        <v>143.33000000000001</v>
      </c>
      <c r="K72" s="2">
        <f t="shared" si="41"/>
        <v>3.51</v>
      </c>
      <c r="L72" s="6">
        <f t="shared" si="45"/>
        <v>2.4E-2</v>
      </c>
      <c r="M72" s="3">
        <f t="shared" si="42"/>
        <v>143.33000000000001</v>
      </c>
      <c r="N72" s="3">
        <f t="shared" si="43"/>
        <v>140</v>
      </c>
      <c r="O72" s="5">
        <f t="shared" si="44"/>
        <v>140</v>
      </c>
    </row>
    <row r="73" spans="1:15" ht="30" customHeight="1" x14ac:dyDescent="0.25">
      <c r="A73" s="1">
        <v>64</v>
      </c>
      <c r="B73" s="15" t="s">
        <v>88</v>
      </c>
      <c r="C73" s="1" t="s">
        <v>155</v>
      </c>
      <c r="D73" s="7" t="s">
        <v>164</v>
      </c>
      <c r="E73" s="1">
        <v>1</v>
      </c>
      <c r="F73" s="4">
        <v>203</v>
      </c>
      <c r="G73" s="8">
        <v>207.35</v>
      </c>
      <c r="H73" s="8">
        <v>213.15</v>
      </c>
      <c r="I73" s="2">
        <f t="shared" si="39"/>
        <v>3</v>
      </c>
      <c r="J73" s="2">
        <f t="shared" si="40"/>
        <v>207.83</v>
      </c>
      <c r="K73" s="2">
        <f t="shared" si="41"/>
        <v>5.09</v>
      </c>
      <c r="L73" s="6">
        <f t="shared" si="45"/>
        <v>2.4E-2</v>
      </c>
      <c r="M73" s="3">
        <f t="shared" si="42"/>
        <v>207.83</v>
      </c>
      <c r="N73" s="3">
        <f t="shared" si="43"/>
        <v>203</v>
      </c>
      <c r="O73" s="5">
        <f t="shared" si="44"/>
        <v>203</v>
      </c>
    </row>
    <row r="74" spans="1:15" x14ac:dyDescent="0.25">
      <c r="A74" s="1">
        <v>65</v>
      </c>
      <c r="B74" s="15" t="s">
        <v>89</v>
      </c>
      <c r="C74" s="1" t="s">
        <v>133</v>
      </c>
      <c r="D74" s="7" t="s">
        <v>164</v>
      </c>
      <c r="E74" s="1">
        <v>1</v>
      </c>
      <c r="F74" s="4">
        <v>252</v>
      </c>
      <c r="G74" s="8">
        <v>257.39999999999998</v>
      </c>
      <c r="H74" s="8">
        <v>264.60000000000002</v>
      </c>
      <c r="I74" s="2">
        <f t="shared" si="39"/>
        <v>3</v>
      </c>
      <c r="J74" s="2">
        <f t="shared" si="40"/>
        <v>258</v>
      </c>
      <c r="K74" s="2">
        <f t="shared" si="41"/>
        <v>6.32</v>
      </c>
      <c r="L74" s="6">
        <f>IF(ISERR(K74/J74),"",K74/J74)</f>
        <v>2.4E-2</v>
      </c>
      <c r="M74" s="3">
        <f t="shared" si="42"/>
        <v>258</v>
      </c>
      <c r="N74" s="3">
        <f t="shared" si="43"/>
        <v>252</v>
      </c>
      <c r="O74" s="5">
        <f t="shared" si="44"/>
        <v>252</v>
      </c>
    </row>
    <row r="75" spans="1:15" x14ac:dyDescent="0.25">
      <c r="A75" s="1">
        <v>66</v>
      </c>
      <c r="B75" s="15" t="s">
        <v>90</v>
      </c>
      <c r="C75" s="1" t="s">
        <v>116</v>
      </c>
      <c r="D75" s="7" t="s">
        <v>164</v>
      </c>
      <c r="E75" s="1">
        <v>1</v>
      </c>
      <c r="F75" s="4">
        <v>172.2</v>
      </c>
      <c r="G75" s="8">
        <v>175.89</v>
      </c>
      <c r="H75" s="8">
        <v>180.81</v>
      </c>
      <c r="I75" s="2">
        <f t="shared" si="39"/>
        <v>3</v>
      </c>
      <c r="J75" s="2">
        <f t="shared" si="40"/>
        <v>176.3</v>
      </c>
      <c r="K75" s="2">
        <f t="shared" si="41"/>
        <v>4.32</v>
      </c>
      <c r="L75" s="6">
        <f t="shared" ref="L75:L77" si="46">IF(ISERR(K75/J75),"",K75/J75)</f>
        <v>2.5000000000000001E-2</v>
      </c>
      <c r="M75" s="3">
        <f t="shared" si="42"/>
        <v>176.3</v>
      </c>
      <c r="N75" s="3">
        <f t="shared" si="43"/>
        <v>172.2</v>
      </c>
      <c r="O75" s="5">
        <f t="shared" si="44"/>
        <v>172.2</v>
      </c>
    </row>
    <row r="76" spans="1:15" ht="30.75" customHeight="1" x14ac:dyDescent="0.25">
      <c r="A76" s="1">
        <v>67</v>
      </c>
      <c r="B76" s="15" t="s">
        <v>91</v>
      </c>
      <c r="C76" s="1" t="s">
        <v>117</v>
      </c>
      <c r="D76" s="7" t="s">
        <v>164</v>
      </c>
      <c r="E76" s="1">
        <v>1</v>
      </c>
      <c r="F76" s="4">
        <v>126</v>
      </c>
      <c r="G76" s="8">
        <v>128.69999999999999</v>
      </c>
      <c r="H76" s="8">
        <v>132.30000000000001</v>
      </c>
      <c r="I76" s="2">
        <f t="shared" si="39"/>
        <v>3</v>
      </c>
      <c r="J76" s="2">
        <f t="shared" si="40"/>
        <v>129</v>
      </c>
      <c r="K76" s="2">
        <f t="shared" si="41"/>
        <v>3.16</v>
      </c>
      <c r="L76" s="6">
        <f t="shared" si="46"/>
        <v>2.4E-2</v>
      </c>
      <c r="M76" s="3">
        <f t="shared" si="42"/>
        <v>129</v>
      </c>
      <c r="N76" s="3">
        <f t="shared" si="43"/>
        <v>126</v>
      </c>
      <c r="O76" s="5">
        <f t="shared" si="44"/>
        <v>126</v>
      </c>
    </row>
    <row r="77" spans="1:15" ht="30" customHeight="1" x14ac:dyDescent="0.25">
      <c r="A77" s="1">
        <v>68</v>
      </c>
      <c r="B77" s="15" t="s">
        <v>92</v>
      </c>
      <c r="C77" s="1" t="s">
        <v>130</v>
      </c>
      <c r="D77" s="7" t="s">
        <v>164</v>
      </c>
      <c r="E77" s="1">
        <v>1</v>
      </c>
      <c r="F77" s="4">
        <v>67.2</v>
      </c>
      <c r="G77" s="8">
        <v>68.64</v>
      </c>
      <c r="H77" s="8">
        <v>70.56</v>
      </c>
      <c r="I77" s="2">
        <f t="shared" si="39"/>
        <v>3</v>
      </c>
      <c r="J77" s="2">
        <f t="shared" si="40"/>
        <v>68.8</v>
      </c>
      <c r="K77" s="2">
        <f t="shared" si="41"/>
        <v>1.69</v>
      </c>
      <c r="L77" s="6">
        <f t="shared" si="46"/>
        <v>2.5000000000000001E-2</v>
      </c>
      <c r="M77" s="3">
        <f t="shared" si="42"/>
        <v>68.8</v>
      </c>
      <c r="N77" s="3">
        <f t="shared" si="43"/>
        <v>67.2</v>
      </c>
      <c r="O77" s="5">
        <f t="shared" si="44"/>
        <v>67.2</v>
      </c>
    </row>
    <row r="78" spans="1:15" x14ac:dyDescent="0.25">
      <c r="A78" s="1">
        <v>69</v>
      </c>
      <c r="B78" s="15" t="s">
        <v>93</v>
      </c>
      <c r="C78" s="1" t="s">
        <v>163</v>
      </c>
      <c r="D78" s="7" t="s">
        <v>164</v>
      </c>
      <c r="E78" s="1">
        <v>1</v>
      </c>
      <c r="F78" s="4">
        <v>560</v>
      </c>
      <c r="G78" s="8">
        <v>572</v>
      </c>
      <c r="H78" s="8">
        <v>588</v>
      </c>
      <c r="I78" s="2">
        <f t="shared" si="39"/>
        <v>3</v>
      </c>
      <c r="J78" s="2">
        <f t="shared" si="40"/>
        <v>573.33000000000004</v>
      </c>
      <c r="K78" s="2">
        <f t="shared" si="41"/>
        <v>14.05</v>
      </c>
      <c r="L78" s="6">
        <f>IF(ISERR(K78/J78),"",K78/J78)</f>
        <v>2.5000000000000001E-2</v>
      </c>
      <c r="M78" s="3">
        <f t="shared" si="42"/>
        <v>573.33000000000004</v>
      </c>
      <c r="N78" s="3">
        <f t="shared" si="43"/>
        <v>560</v>
      </c>
      <c r="O78" s="5">
        <f t="shared" si="44"/>
        <v>560</v>
      </c>
    </row>
    <row r="79" spans="1:15" x14ac:dyDescent="0.25">
      <c r="A79" s="1">
        <v>70</v>
      </c>
      <c r="B79" s="15" t="s">
        <v>94</v>
      </c>
      <c r="C79" s="1" t="s">
        <v>140</v>
      </c>
      <c r="D79" s="7" t="s">
        <v>164</v>
      </c>
      <c r="E79" s="1">
        <v>1</v>
      </c>
      <c r="F79" s="4">
        <v>364</v>
      </c>
      <c r="G79" s="8">
        <v>371.8</v>
      </c>
      <c r="H79" s="8">
        <v>382.2</v>
      </c>
      <c r="I79" s="2">
        <f t="shared" si="39"/>
        <v>3</v>
      </c>
      <c r="J79" s="2">
        <f t="shared" si="40"/>
        <v>372.67</v>
      </c>
      <c r="K79" s="2">
        <f t="shared" si="41"/>
        <v>9.1300000000000008</v>
      </c>
      <c r="L79" s="6">
        <f t="shared" ref="L79:L81" si="47">IF(ISERR(K79/J79),"",K79/J79)</f>
        <v>2.4E-2</v>
      </c>
      <c r="M79" s="3">
        <f t="shared" si="42"/>
        <v>372.67</v>
      </c>
      <c r="N79" s="3">
        <f t="shared" si="43"/>
        <v>364</v>
      </c>
      <c r="O79" s="5">
        <f t="shared" si="44"/>
        <v>364</v>
      </c>
    </row>
    <row r="80" spans="1:15" ht="30.75" customHeight="1" x14ac:dyDescent="0.25">
      <c r="A80" s="1">
        <v>71</v>
      </c>
      <c r="B80" s="15" t="s">
        <v>127</v>
      </c>
      <c r="C80" s="1" t="s">
        <v>128</v>
      </c>
      <c r="D80" s="7" t="s">
        <v>165</v>
      </c>
      <c r="E80" s="1">
        <v>1</v>
      </c>
      <c r="F80" s="4">
        <v>366.8</v>
      </c>
      <c r="G80" s="8">
        <v>374</v>
      </c>
      <c r="H80" s="8">
        <v>385.14</v>
      </c>
      <c r="I80" s="2">
        <f t="shared" si="39"/>
        <v>3</v>
      </c>
      <c r="J80" s="2">
        <f t="shared" si="40"/>
        <v>375.31</v>
      </c>
      <c r="K80" s="2">
        <f t="shared" si="41"/>
        <v>9.24</v>
      </c>
      <c r="L80" s="6">
        <f t="shared" si="47"/>
        <v>2.5000000000000001E-2</v>
      </c>
      <c r="M80" s="3">
        <f t="shared" si="42"/>
        <v>375.31</v>
      </c>
      <c r="N80" s="3">
        <f t="shared" si="43"/>
        <v>366.8</v>
      </c>
      <c r="O80" s="5">
        <f t="shared" si="44"/>
        <v>366.8</v>
      </c>
    </row>
    <row r="81" spans="1:15" ht="30" customHeight="1" x14ac:dyDescent="0.25">
      <c r="A81" s="1">
        <v>72</v>
      </c>
      <c r="B81" s="15" t="s">
        <v>95</v>
      </c>
      <c r="C81" s="1" t="s">
        <v>142</v>
      </c>
      <c r="D81" s="7" t="s">
        <v>164</v>
      </c>
      <c r="E81" s="1">
        <v>1</v>
      </c>
      <c r="F81" s="4">
        <v>217</v>
      </c>
      <c r="G81" s="8">
        <v>221.65</v>
      </c>
      <c r="H81" s="8">
        <v>226</v>
      </c>
      <c r="I81" s="2">
        <f t="shared" si="39"/>
        <v>3</v>
      </c>
      <c r="J81" s="2">
        <f t="shared" si="40"/>
        <v>221.55</v>
      </c>
      <c r="K81" s="2">
        <f t="shared" si="41"/>
        <v>4.5</v>
      </c>
      <c r="L81" s="6">
        <f t="shared" si="47"/>
        <v>0.02</v>
      </c>
      <c r="M81" s="3">
        <f t="shared" si="42"/>
        <v>221.55</v>
      </c>
      <c r="N81" s="3">
        <f t="shared" si="43"/>
        <v>217</v>
      </c>
      <c r="O81" s="5">
        <f t="shared" si="44"/>
        <v>217</v>
      </c>
    </row>
    <row r="82" spans="1:15" x14ac:dyDescent="0.25">
      <c r="A82" s="1">
        <v>73</v>
      </c>
      <c r="B82" s="15" t="s">
        <v>96</v>
      </c>
      <c r="C82" s="1" t="s">
        <v>144</v>
      </c>
      <c r="D82" s="7" t="s">
        <v>164</v>
      </c>
      <c r="E82" s="1">
        <v>1</v>
      </c>
      <c r="F82" s="4">
        <v>568.4</v>
      </c>
      <c r="G82" s="8">
        <v>580.58000000000004</v>
      </c>
      <c r="H82" s="8">
        <v>596.82000000000005</v>
      </c>
      <c r="I82" s="2">
        <f t="shared" si="39"/>
        <v>3</v>
      </c>
      <c r="J82" s="2">
        <f t="shared" si="40"/>
        <v>581.92999999999995</v>
      </c>
      <c r="K82" s="2">
        <f t="shared" si="41"/>
        <v>14.26</v>
      </c>
      <c r="L82" s="6">
        <f>IF(ISERR(K82/J82),"",K82/J82)</f>
        <v>2.5000000000000001E-2</v>
      </c>
      <c r="M82" s="3">
        <f t="shared" si="42"/>
        <v>581.92999999999995</v>
      </c>
      <c r="N82" s="3">
        <f t="shared" si="43"/>
        <v>568.4</v>
      </c>
      <c r="O82" s="5">
        <f t="shared" si="44"/>
        <v>568.4</v>
      </c>
    </row>
    <row r="83" spans="1:15" x14ac:dyDescent="0.25">
      <c r="A83" s="1">
        <v>74</v>
      </c>
      <c r="B83" s="15" t="s">
        <v>97</v>
      </c>
      <c r="C83" s="1" t="s">
        <v>144</v>
      </c>
      <c r="D83" s="7" t="s">
        <v>164</v>
      </c>
      <c r="E83" s="1">
        <v>1</v>
      </c>
      <c r="F83" s="4">
        <v>875</v>
      </c>
      <c r="G83" s="8">
        <v>893.75</v>
      </c>
      <c r="H83" s="8">
        <v>902</v>
      </c>
      <c r="I83" s="2">
        <f t="shared" si="39"/>
        <v>3</v>
      </c>
      <c r="J83" s="2">
        <f t="shared" si="40"/>
        <v>890.25</v>
      </c>
      <c r="K83" s="2">
        <f t="shared" si="41"/>
        <v>13.84</v>
      </c>
      <c r="L83" s="6">
        <f t="shared" ref="L83:L84" si="48">IF(ISERR(K83/J83),"",K83/J83)</f>
        <v>1.6E-2</v>
      </c>
      <c r="M83" s="3">
        <f t="shared" si="42"/>
        <v>890.25</v>
      </c>
      <c r="N83" s="3">
        <f t="shared" si="43"/>
        <v>875</v>
      </c>
      <c r="O83" s="5">
        <f t="shared" si="44"/>
        <v>875</v>
      </c>
    </row>
    <row r="84" spans="1:15" ht="30.75" customHeight="1" x14ac:dyDescent="0.25">
      <c r="A84" s="1">
        <v>75</v>
      </c>
      <c r="B84" s="15" t="s">
        <v>98</v>
      </c>
      <c r="C84" s="1" t="s">
        <v>132</v>
      </c>
      <c r="D84" s="7" t="s">
        <v>164</v>
      </c>
      <c r="E84" s="1">
        <v>1</v>
      </c>
      <c r="F84" s="4">
        <v>546</v>
      </c>
      <c r="G84" s="8">
        <v>918.75</v>
      </c>
      <c r="H84" s="8">
        <v>573.29999999999995</v>
      </c>
      <c r="I84" s="2">
        <f t="shared" si="39"/>
        <v>3</v>
      </c>
      <c r="J84" s="2">
        <f t="shared" si="40"/>
        <v>679.35</v>
      </c>
      <c r="K84" s="2">
        <f t="shared" si="41"/>
        <v>207.78</v>
      </c>
      <c r="L84" s="6">
        <f t="shared" si="48"/>
        <v>0.30599999999999999</v>
      </c>
      <c r="M84" s="3">
        <f t="shared" si="42"/>
        <v>679.35</v>
      </c>
      <c r="N84" s="3">
        <f t="shared" si="43"/>
        <v>546</v>
      </c>
      <c r="O84" s="5">
        <f t="shared" si="44"/>
        <v>546</v>
      </c>
    </row>
    <row r="85" spans="1:15" x14ac:dyDescent="0.25">
      <c r="A85" s="33" t="s">
        <v>21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5"/>
      <c r="O85" s="10">
        <f>SUM(O10:O84)</f>
        <v>28132.799999999999</v>
      </c>
    </row>
    <row r="86" spans="1:15" x14ac:dyDescent="0.25">
      <c r="A86" s="33" t="s">
        <v>22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5"/>
      <c r="O86" s="10">
        <v>600000</v>
      </c>
    </row>
    <row r="87" spans="1:15" x14ac:dyDescent="0.25">
      <c r="A87" s="13"/>
      <c r="B87" s="14"/>
      <c r="C87" s="13"/>
    </row>
  </sheetData>
  <autoFilter ref="C1:C87"/>
  <mergeCells count="24">
    <mergeCell ref="A86:N86"/>
    <mergeCell ref="A85:N85"/>
    <mergeCell ref="B8:B9"/>
    <mergeCell ref="D8:D9"/>
    <mergeCell ref="E8:E9"/>
    <mergeCell ref="M8:M9"/>
    <mergeCell ref="N8:N9"/>
    <mergeCell ref="A1:O1"/>
    <mergeCell ref="A5:B5"/>
    <mergeCell ref="A6:B6"/>
    <mergeCell ref="A2:O2"/>
    <mergeCell ref="A3:B3"/>
    <mergeCell ref="A4:B4"/>
    <mergeCell ref="O8:O9"/>
    <mergeCell ref="C8:C9"/>
    <mergeCell ref="C3:O3"/>
    <mergeCell ref="I8:I9"/>
    <mergeCell ref="J8:L8"/>
    <mergeCell ref="A7:O7"/>
    <mergeCell ref="A8:A9"/>
    <mergeCell ref="C4:O4"/>
    <mergeCell ref="C5:O5"/>
    <mergeCell ref="C6:O6"/>
    <mergeCell ref="F8:H8"/>
  </mergeCells>
  <phoneticPr fontId="6" type="noConversion"/>
  <conditionalFormatting sqref="L10:L13">
    <cfRule type="cellIs" dxfId="56" priority="67" stopIfTrue="1" operator="greaterThanOrEqual">
      <formula>0.33</formula>
    </cfRule>
    <cfRule type="cellIs" dxfId="55" priority="68" stopIfTrue="1" operator="greaterThanOrEqual">
      <formula>0.33</formula>
    </cfRule>
    <cfRule type="cellIs" dxfId="54" priority="69" stopIfTrue="1" operator="between">
      <formula>33</formula>
      <formula>100</formula>
    </cfRule>
  </conditionalFormatting>
  <conditionalFormatting sqref="L14:L17">
    <cfRule type="cellIs" dxfId="53" priority="61" stopIfTrue="1" operator="greaterThanOrEqual">
      <formula>0.33</formula>
    </cfRule>
    <cfRule type="cellIs" dxfId="52" priority="62" stopIfTrue="1" operator="greaterThanOrEqual">
      <formula>0.33</formula>
    </cfRule>
    <cfRule type="cellIs" dxfId="51" priority="63" stopIfTrue="1" operator="between">
      <formula>33</formula>
      <formula>100</formula>
    </cfRule>
  </conditionalFormatting>
  <conditionalFormatting sqref="L18:L21">
    <cfRule type="cellIs" dxfId="50" priority="58" stopIfTrue="1" operator="greaterThanOrEqual">
      <formula>0.33</formula>
    </cfRule>
    <cfRule type="cellIs" dxfId="49" priority="59" stopIfTrue="1" operator="greaterThanOrEqual">
      <formula>0.33</formula>
    </cfRule>
    <cfRule type="cellIs" dxfId="48" priority="60" stopIfTrue="1" operator="between">
      <formula>33</formula>
      <formula>100</formula>
    </cfRule>
  </conditionalFormatting>
  <conditionalFormatting sqref="L22:L25">
    <cfRule type="cellIs" dxfId="47" priority="55" stopIfTrue="1" operator="greaterThanOrEqual">
      <formula>0.33</formula>
    </cfRule>
    <cfRule type="cellIs" dxfId="46" priority="56" stopIfTrue="1" operator="greaterThanOrEqual">
      <formula>0.33</formula>
    </cfRule>
    <cfRule type="cellIs" dxfId="45" priority="57" stopIfTrue="1" operator="between">
      <formula>33</formula>
      <formula>100</formula>
    </cfRule>
  </conditionalFormatting>
  <conditionalFormatting sqref="L26:L29">
    <cfRule type="cellIs" dxfId="44" priority="52" stopIfTrue="1" operator="greaterThanOrEqual">
      <formula>0.33</formula>
    </cfRule>
    <cfRule type="cellIs" dxfId="43" priority="53" stopIfTrue="1" operator="greaterThanOrEqual">
      <formula>0.33</formula>
    </cfRule>
    <cfRule type="cellIs" dxfId="42" priority="54" stopIfTrue="1" operator="between">
      <formula>33</formula>
      <formula>100</formula>
    </cfRule>
  </conditionalFormatting>
  <conditionalFormatting sqref="L30:L33">
    <cfRule type="cellIs" dxfId="41" priority="49" stopIfTrue="1" operator="greaterThanOrEqual">
      <formula>0.33</formula>
    </cfRule>
    <cfRule type="cellIs" dxfId="40" priority="50" stopIfTrue="1" operator="greaterThanOrEqual">
      <formula>0.33</formula>
    </cfRule>
    <cfRule type="cellIs" dxfId="39" priority="51" stopIfTrue="1" operator="between">
      <formula>33</formula>
      <formula>100</formula>
    </cfRule>
  </conditionalFormatting>
  <conditionalFormatting sqref="L34:L37">
    <cfRule type="cellIs" dxfId="38" priority="46" stopIfTrue="1" operator="greaterThanOrEqual">
      <formula>0.33</formula>
    </cfRule>
    <cfRule type="cellIs" dxfId="37" priority="47" stopIfTrue="1" operator="greaterThanOrEqual">
      <formula>0.33</formula>
    </cfRule>
    <cfRule type="cellIs" dxfId="36" priority="48" stopIfTrue="1" operator="between">
      <formula>33</formula>
      <formula>100</formula>
    </cfRule>
  </conditionalFormatting>
  <conditionalFormatting sqref="L38:L41">
    <cfRule type="cellIs" dxfId="35" priority="43" stopIfTrue="1" operator="greaterThanOrEqual">
      <formula>0.33</formula>
    </cfRule>
    <cfRule type="cellIs" dxfId="34" priority="44" stopIfTrue="1" operator="greaterThanOrEqual">
      <formula>0.33</formula>
    </cfRule>
    <cfRule type="cellIs" dxfId="33" priority="45" stopIfTrue="1" operator="between">
      <formula>33</formula>
      <formula>100</formula>
    </cfRule>
  </conditionalFormatting>
  <conditionalFormatting sqref="L42:L45">
    <cfRule type="cellIs" dxfId="32" priority="40" stopIfTrue="1" operator="greaterThanOrEqual">
      <formula>0.33</formula>
    </cfRule>
    <cfRule type="cellIs" dxfId="31" priority="41" stopIfTrue="1" operator="greaterThanOrEqual">
      <formula>0.33</formula>
    </cfRule>
    <cfRule type="cellIs" dxfId="30" priority="42" stopIfTrue="1" operator="between">
      <formula>33</formula>
      <formula>100</formula>
    </cfRule>
  </conditionalFormatting>
  <conditionalFormatting sqref="L46:L49">
    <cfRule type="cellIs" dxfId="29" priority="37" stopIfTrue="1" operator="greaterThanOrEqual">
      <formula>0.33</formula>
    </cfRule>
    <cfRule type="cellIs" dxfId="28" priority="38" stopIfTrue="1" operator="greaterThanOrEqual">
      <formula>0.33</formula>
    </cfRule>
    <cfRule type="cellIs" dxfId="27" priority="39" stopIfTrue="1" operator="between">
      <formula>33</formula>
      <formula>100</formula>
    </cfRule>
  </conditionalFormatting>
  <conditionalFormatting sqref="L50:L53">
    <cfRule type="cellIs" dxfId="26" priority="34" stopIfTrue="1" operator="greaterThanOrEqual">
      <formula>0.33</formula>
    </cfRule>
    <cfRule type="cellIs" dxfId="25" priority="35" stopIfTrue="1" operator="greaterThanOrEqual">
      <formula>0.33</formula>
    </cfRule>
    <cfRule type="cellIs" dxfId="24" priority="36" stopIfTrue="1" operator="between">
      <formula>33</formula>
      <formula>100</formula>
    </cfRule>
  </conditionalFormatting>
  <conditionalFormatting sqref="L54:L57">
    <cfRule type="cellIs" dxfId="23" priority="31" stopIfTrue="1" operator="greaterThanOrEqual">
      <formula>0.33</formula>
    </cfRule>
    <cfRule type="cellIs" dxfId="22" priority="32" stopIfTrue="1" operator="greaterThanOrEqual">
      <formula>0.33</formula>
    </cfRule>
    <cfRule type="cellIs" dxfId="21" priority="33" stopIfTrue="1" operator="between">
      <formula>33</formula>
      <formula>100</formula>
    </cfRule>
  </conditionalFormatting>
  <conditionalFormatting sqref="L58:L61">
    <cfRule type="cellIs" dxfId="20" priority="28" stopIfTrue="1" operator="greaterThanOrEqual">
      <formula>0.33</formula>
    </cfRule>
    <cfRule type="cellIs" dxfId="19" priority="29" stopIfTrue="1" operator="greaterThanOrEqual">
      <formula>0.33</formula>
    </cfRule>
    <cfRule type="cellIs" dxfId="18" priority="30" stopIfTrue="1" operator="between">
      <formula>33</formula>
      <formula>100</formula>
    </cfRule>
  </conditionalFormatting>
  <conditionalFormatting sqref="L62:L65">
    <cfRule type="cellIs" dxfId="17" priority="25" stopIfTrue="1" operator="greaterThanOrEqual">
      <formula>0.33</formula>
    </cfRule>
    <cfRule type="cellIs" dxfId="16" priority="26" stopIfTrue="1" operator="greaterThanOrEqual">
      <formula>0.33</formula>
    </cfRule>
    <cfRule type="cellIs" dxfId="15" priority="27" stopIfTrue="1" operator="between">
      <formula>33</formula>
      <formula>100</formula>
    </cfRule>
  </conditionalFormatting>
  <conditionalFormatting sqref="L66:L69">
    <cfRule type="cellIs" dxfId="14" priority="22" stopIfTrue="1" operator="greaterThanOrEqual">
      <formula>0.33</formula>
    </cfRule>
    <cfRule type="cellIs" dxfId="13" priority="23" stopIfTrue="1" operator="greaterThanOrEqual">
      <formula>0.33</formula>
    </cfRule>
    <cfRule type="cellIs" dxfId="12" priority="24" stopIfTrue="1" operator="between">
      <formula>33</formula>
      <formula>100</formula>
    </cfRule>
  </conditionalFormatting>
  <conditionalFormatting sqref="L70:L73">
    <cfRule type="cellIs" dxfId="11" priority="19" stopIfTrue="1" operator="greaterThanOrEqual">
      <formula>0.33</formula>
    </cfRule>
    <cfRule type="cellIs" dxfId="10" priority="20" stopIfTrue="1" operator="greaterThanOrEqual">
      <formula>0.33</formula>
    </cfRule>
    <cfRule type="cellIs" dxfId="9" priority="21" stopIfTrue="1" operator="between">
      <formula>33</formula>
      <formula>100</formula>
    </cfRule>
  </conditionalFormatting>
  <conditionalFormatting sqref="L74:L77">
    <cfRule type="cellIs" dxfId="8" priority="16" stopIfTrue="1" operator="greaterThanOrEqual">
      <formula>0.33</formula>
    </cfRule>
    <cfRule type="cellIs" dxfId="7" priority="17" stopIfTrue="1" operator="greaterThanOrEqual">
      <formula>0.33</formula>
    </cfRule>
    <cfRule type="cellIs" dxfId="6" priority="18" stopIfTrue="1" operator="between">
      <formula>33</formula>
      <formula>100</formula>
    </cfRule>
  </conditionalFormatting>
  <conditionalFormatting sqref="L78:L81">
    <cfRule type="cellIs" dxfId="5" priority="13" stopIfTrue="1" operator="greaterThanOrEqual">
      <formula>0.33</formula>
    </cfRule>
    <cfRule type="cellIs" dxfId="4" priority="14" stopIfTrue="1" operator="greaterThanOrEqual">
      <formula>0.33</formula>
    </cfRule>
    <cfRule type="cellIs" dxfId="3" priority="15" stopIfTrue="1" operator="between">
      <formula>33</formula>
      <formula>100</formula>
    </cfRule>
  </conditionalFormatting>
  <conditionalFormatting sqref="L82:L84">
    <cfRule type="cellIs" dxfId="2" priority="10" stopIfTrue="1" operator="greaterThanOrEqual">
      <formula>0.33</formula>
    </cfRule>
    <cfRule type="cellIs" dxfId="1" priority="11" stopIfTrue="1" operator="greaterThanOrEqual">
      <formula>0.33</formula>
    </cfRule>
    <cfRule type="cellIs" dxfId="0" priority="12" stopIfTrue="1" operator="between">
      <formula>33</formula>
      <formula>100</formula>
    </cfRule>
  </conditionalFormatting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 или НЦЕ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2025-12-01T12:33:54Z</cp:lastPrinted>
  <dcterms:created xsi:type="dcterms:W3CDTF">2018-02-08T09:44:50Z</dcterms:created>
  <dcterms:modified xsi:type="dcterms:W3CDTF">2026-07-21T04:32:00Z</dcterms:modified>
</cp:coreProperties>
</file>