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xl/media/image3.wmf" ContentType="image/x-wmf"/>
  <Override PartName="/xl/media/image4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<sst xmlns="http://schemas.openxmlformats.org/spreadsheetml/2006/main" count="40" uniqueCount="38">
  <si>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Приложение №1 к документации </t>
  </si>
  <si>
    <t xml:space="preserve">Расчет и обоснование начальной (максимальной) цены контракта</t>
  </si>
  <si>
    <t xml:space="preserve">Наименование объекта закупки: Поставка канцелярских товаров для нужд УФССП России по Воронежской области</t>
  </si>
  <si>
    <t xml:space="preserve">ИКЗ: 261366406237736640100100280000000000</t>
  </si>
  <si>
    <t xml:space="preserve">Расчет 
 обоснования начальной (максимальной) цены контракта 
При расчете начальной (максимальной) цены контракта использовался метод сопоставимых рыночных цен. Расчет производился по формуле 
 ,
где:
     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  - - цена единицы товара, работы, услуги, представленная в источнике с номером i (руб.)
</t>
  </si>
  <si>
    <t xml:space="preserve">Используемый метод определения НМЦК </t>
  </si>
  <si>
    <t xml:space="preserve">Метод сопоставимых рыночных цен. Коэффициент вариации: где V - коэффициент вариации,                                                           цена единицы товара, работы, услуги, указанная в источнике с номером i;
&lt;ц&gt; - средняя арифметическая величина цены единицы товара, работы, услуги;
n - количество значений, используемых в расчете.
</t>
  </si>
  <si>
    <t xml:space="preserve">П/П</t>
  </si>
  <si>
    <t xml:space="preserve">Наименование товаров</t>
  </si>
  <si>
    <t xml:space="preserve">Ед. изм.</t>
  </si>
  <si>
    <t xml:space="preserve">Кол-во</t>
  </si>
  <si>
    <t xml:space="preserve">Цена товаров (Работ, услуг) поставщиков (подрядчиков, исполнителей), руб</t>
  </si>
  <si>
    <t xml:space="preserve">Средняя арифметическая цена за единицу, руб.</t>
  </si>
  <si>
    <t xml:space="preserve">Среднее квадратичное отклонение </t>
  </si>
  <si>
    <t xml:space="preserve">Коэффициент вариации, % (не должен превышать 33%)</t>
  </si>
  <si>
    <t xml:space="preserve">Цена, определенная методом сопоставимых рыночных цен (анализа рынка)</t>
  </si>
  <si>
    <t xml:space="preserve">Цена за литр, кг и тд. (единица измерения применяется в соответствии с КТРУ), в соответствии с приказом ФССП России № 698 от 23.12.2014, руб.</t>
  </si>
  <si>
    <r>
      <rPr>
        <b val="true"/>
        <sz val="10"/>
        <color rgb="FF000000"/>
        <rFont val="Times New Roman"/>
        <family val="1"/>
        <charset val="204"/>
      </rPr>
      <t xml:space="preserve">Цена, с учетом применения приказа ФССП России № 698 от 23.12.2014, </t>
    </r>
    <r>
      <rPr>
        <b val="true"/>
        <sz val="10"/>
        <color rgb="FF000000"/>
        <rFont val="Times New Roman"/>
        <family val="1"/>
        <charset val="1"/>
      </rPr>
      <t xml:space="preserve">в соответствии с доведенными денежными лимитами</t>
    </r>
    <r>
      <rPr>
        <b val="true"/>
        <sz val="10"/>
        <color rgb="FF000000"/>
        <rFont val="Times New Roman"/>
        <family val="1"/>
        <charset val="204"/>
      </rPr>
      <t xml:space="preserve">(руб.)</t>
    </r>
  </si>
  <si>
    <t xml:space="preserve">Ручка канцелярская</t>
  </si>
  <si>
    <t xml:space="preserve">шт</t>
  </si>
  <si>
    <t xml:space="preserve">https://www.officemag.ru/catalog/goods/142820/</t>
  </si>
  <si>
    <t xml:space="preserve">https://www.brauberg-rus.ru/ruchka_sharikovaya_avtomaticheskaya_s_gripom_staff_basic_bpr_820_sinyaya_uzel_0_7_mm_liniya_pisma_0_35_mm_142820/</t>
  </si>
  <si>
    <t xml:space="preserve">https://xn----7sbah2behlefevrfy1b4f.xn--p1ai/products/ruchka-sharikovaya-avtomaticheskaya-s-gripom-staff-basic-bpr-820-sinyaya-uzel-0-7-mm-liniya-pisma-0-35-mm-142820</t>
  </si>
  <si>
    <t xml:space="preserve">https://www.officedepo.ru/catalog/kantselyarskie_tovary_i_bumaga/melkoofisnye_tovary/steplery_skoby_dlya_steplerov/58341/</t>
  </si>
  <si>
    <t xml:space="preserve">Скобы для степлера №24</t>
  </si>
  <si>
    <t xml:space="preserve">Упаковка</t>
  </si>
  <si>
    <t xml:space="preserve">https://www.kvik.ru/catalog/kantstovary/skoby-dlya-steplerov/skoby-dlya-steplerov-24/skoby-dlya-steplera-laco-germaniya-24-6-1000sht-nk24</t>
  </si>
  <si>
    <t xml:space="preserve">https://gudvin-group.ru/goods/skoba-246-1000shtupak-dlya-steplera?srsltid=AfmBOopSthQAjWqwV-OIG8hXomxTjHWeBMsOR43eaaMRbkcHK7n-mWHI</t>
  </si>
  <si>
    <t xml:space="preserve">Скобы для степлера №10</t>
  </si>
  <si>
    <t xml:space="preserve">https://attacher.ru/product/skoby-dlya-steplera-kw-trio-10-129961</t>
  </si>
  <si>
    <t xml:space="preserve">https://www.kvik.ru/catalog/kantstovary/skoby-dlya-steplerov/skoby-dlya-steplerov-10/skoby-dlya-steplera-maped-frantsiya-10-1000-sht-324105</t>
  </si>
  <si>
    <t xml:space="preserve">https://www.office-planet.ru/catalog/goods/skoby-dla-steplerov3/220428/</t>
  </si>
  <si>
    <t xml:space="preserve">Итого</t>
  </si>
  <si>
    <t xml:space="preserve">Коэффициент вариации по всем позициям не превышает 33 %. Совокупность цен принимается однородной.</t>
  </si>
  <si>
    <t xml:space="preserve">НМЦК расчитывается в соответствии с приказом Минэкономразвития России от 02.10.2013. № 567</t>
  </si>
  <si>
    <t xml:space="preserve">"Об утверждении Методических рекомендаций по применению методов определения начальной (максимальной) цены </t>
  </si>
  <si>
    <t xml:space="preserve">контракта, цены контракта, заключаемого с единственным поставщиком (подрядчиком, исполнителем)"</t>
  </si>
  <si>
    <t xml:space="preserve">Цена контракта  включает в себя все расходы Поставщика в связи с исполнением контракта, в том числе стоимость товара, расходы по упаковке товара, расходы по доставке товара, уплате налогов и других обязательных платежей.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</si>
</sst>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0"/>
    <numFmt numFmtId="166" formatCode="#,##0"/>
    <numFmt numFmtId="167" formatCode="#,##0.00"/>
    <numFmt numFmtId="168" formatCode="0.00"/>
  </numFmts>
  <fonts count="1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2"/>
      <name val="Tempora LGC Uni"/>
      <family val="0"/>
      <charset val="1"/>
    </font>
    <font>
      <sz val="12"/>
      <name val="Times New Roman"/>
      <family val="1"/>
      <charset val="1"/>
    </font>
    <font>
      <sz val="11"/>
      <color rgb="FF000000"/>
      <name val="Times New Roman"/>
      <family val="1"/>
      <charset val="1"/>
    </font>
    <font>
      <b val="true"/>
      <sz val="12"/>
      <name val="Arial"/>
      <family val="2"/>
      <charset val="204"/>
    </font>
    <font>
      <b val="true"/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28"/>
    </font>
    <font>
      <b val="true"/>
      <sz val="13"/>
      <color rgb="FF000000"/>
      <name val="Times New Roman"/>
      <family val="1"/>
      <charset val="204"/>
    </font>
    <font>
      <b val="true"/>
      <sz val="16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12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16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2.wmf"/><Relationship Id="rId4" Type="http://schemas.openxmlformats.org/officeDocument/2006/relationships/image" Target="../media/image2.wmf"/><Relationship Id="rId5" Type="http://schemas.openxmlformats.org/officeDocument/2006/relationships/image" Target="../media/image2.wmf"/><Relationship Id="rId6" Type="http://schemas.openxmlformats.org/officeDocument/2006/relationships/image" Target="../media/image3.wmf"/><Relationship Id="rId7" Type="http://schemas.openxmlformats.org/officeDocument/2006/relationships/image" Target="../media/image1.wmf"/><Relationship Id="rId8" Type="http://schemas.openxmlformats.org/officeDocument/2006/relationships/image" Target="../media/image4.wmf"/><Relationship Id="rId9" Type="http://schemas.openxmlformats.org/officeDocument/2006/relationships/image" Target="../media/image4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63720</xdr:colOff>
      <xdr:row>12</xdr:row>
      <xdr:rowOff>184320</xdr:rowOff>
    </xdr:from>
    <xdr:to>
      <xdr:col>9</xdr:col>
      <xdr:colOff>1253520</xdr:colOff>
      <xdr:row>12</xdr:row>
      <xdr:rowOff>659520</xdr:rowOff>
    </xdr:to>
    <xdr:pic>
      <xdr:nvPicPr>
        <xdr:cNvPr id="0" name="Picture 4" descr=""/>
        <xdr:cNvPicPr/>
      </xdr:nvPicPr>
      <xdr:blipFill>
        <a:blip r:embed="rId1"/>
        <a:stretch/>
      </xdr:blipFill>
      <xdr:spPr>
        <a:xfrm>
          <a:off x="9576000" y="5305680"/>
          <a:ext cx="1189800" cy="475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10</xdr:col>
      <xdr:colOff>59400</xdr:colOff>
      <xdr:row>12</xdr:row>
      <xdr:rowOff>327240</xdr:rowOff>
    </xdr:from>
    <xdr:to>
      <xdr:col>10</xdr:col>
      <xdr:colOff>1676160</xdr:colOff>
      <xdr:row>12</xdr:row>
      <xdr:rowOff>327600</xdr:rowOff>
    </xdr:to>
    <xdr:pic>
      <xdr:nvPicPr>
        <xdr:cNvPr id="1" name="Рисунок 5" descr=""/>
        <xdr:cNvPicPr/>
      </xdr:nvPicPr>
      <xdr:blipFill>
        <a:blip r:embed="rId2"/>
        <a:stretch/>
      </xdr:blipFill>
      <xdr:spPr>
        <a:xfrm>
          <a:off x="10956600" y="5448600"/>
          <a:ext cx="1616760" cy="3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10</xdr:col>
      <xdr:colOff>23400</xdr:colOff>
      <xdr:row>12</xdr:row>
      <xdr:rowOff>155520</xdr:rowOff>
    </xdr:from>
    <xdr:to>
      <xdr:col>11</xdr:col>
      <xdr:colOff>68400</xdr:colOff>
      <xdr:row>12</xdr:row>
      <xdr:rowOff>657720</xdr:rowOff>
    </xdr:to>
    <xdr:pic>
      <xdr:nvPicPr>
        <xdr:cNvPr id="2" name="Рисунок 6" descr=""/>
        <xdr:cNvPicPr/>
      </xdr:nvPicPr>
      <xdr:blipFill>
        <a:blip r:embed="rId3"/>
        <a:stretch/>
      </xdr:blipFill>
      <xdr:spPr>
        <a:xfrm>
          <a:off x="10920600" y="5276880"/>
          <a:ext cx="2129040" cy="502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7</xdr:col>
      <xdr:colOff>919800</xdr:colOff>
      <xdr:row>5</xdr:row>
      <xdr:rowOff>211320</xdr:rowOff>
    </xdr:from>
    <xdr:to>
      <xdr:col>9</xdr:col>
      <xdr:colOff>106920</xdr:colOff>
      <xdr:row>5</xdr:row>
      <xdr:rowOff>211680</xdr:rowOff>
    </xdr:to>
    <xdr:pic>
      <xdr:nvPicPr>
        <xdr:cNvPr id="3" name="Рисунок 6" descr=""/>
        <xdr:cNvPicPr/>
      </xdr:nvPicPr>
      <xdr:blipFill>
        <a:blip r:embed="rId4"/>
        <a:stretch/>
      </xdr:blipFill>
      <xdr:spPr>
        <a:xfrm>
          <a:off x="7844400" y="1401840"/>
          <a:ext cx="1774800" cy="3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9</xdr:col>
      <xdr:colOff>1283400</xdr:colOff>
      <xdr:row>4</xdr:row>
      <xdr:rowOff>75240</xdr:rowOff>
    </xdr:from>
    <xdr:to>
      <xdr:col>10</xdr:col>
      <xdr:colOff>1557000</xdr:colOff>
      <xdr:row>5</xdr:row>
      <xdr:rowOff>486720</xdr:rowOff>
    </xdr:to>
    <xdr:pic>
      <xdr:nvPicPr>
        <xdr:cNvPr id="4" name="Рисунок 6" descr=""/>
        <xdr:cNvPicPr/>
      </xdr:nvPicPr>
      <xdr:blipFill>
        <a:blip r:embed="rId5"/>
        <a:stretch/>
      </xdr:blipFill>
      <xdr:spPr>
        <a:xfrm>
          <a:off x="10795680" y="1132560"/>
          <a:ext cx="1658520" cy="5446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9360</xdr:colOff>
      <xdr:row>7</xdr:row>
      <xdr:rowOff>1080</xdr:rowOff>
    </xdr:from>
    <xdr:to>
      <xdr:col>0</xdr:col>
      <xdr:colOff>140040</xdr:colOff>
      <xdr:row>7</xdr:row>
      <xdr:rowOff>1440</xdr:rowOff>
    </xdr:to>
    <xdr:pic>
      <xdr:nvPicPr>
        <xdr:cNvPr id="5" name="Рисунок 8" descr=""/>
        <xdr:cNvPicPr/>
      </xdr:nvPicPr>
      <xdr:blipFill>
        <a:blip r:embed="rId6"/>
        <a:stretch/>
      </xdr:blipFill>
      <xdr:spPr>
        <a:xfrm>
          <a:off x="9360" y="3084120"/>
          <a:ext cx="130680" cy="36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38160</xdr:colOff>
      <xdr:row>8</xdr:row>
      <xdr:rowOff>607320</xdr:rowOff>
    </xdr:from>
    <xdr:to>
      <xdr:col>1</xdr:col>
      <xdr:colOff>1296720</xdr:colOff>
      <xdr:row>8</xdr:row>
      <xdr:rowOff>850320</xdr:rowOff>
    </xdr:to>
    <xdr:pic>
      <xdr:nvPicPr>
        <xdr:cNvPr id="6" name="Picture 4" descr=""/>
        <xdr:cNvPicPr/>
      </xdr:nvPicPr>
      <xdr:blipFill>
        <a:blip r:embed="rId7"/>
        <a:stretch/>
      </xdr:blipFill>
      <xdr:spPr>
        <a:xfrm>
          <a:off x="359640" y="3890160"/>
          <a:ext cx="1258560" cy="2430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6</xdr:col>
      <xdr:colOff>680400</xdr:colOff>
      <xdr:row>8</xdr:row>
      <xdr:rowOff>369000</xdr:rowOff>
    </xdr:from>
    <xdr:to>
      <xdr:col>8</xdr:col>
      <xdr:colOff>749520</xdr:colOff>
      <xdr:row>8</xdr:row>
      <xdr:rowOff>969480</xdr:rowOff>
    </xdr:to>
    <xdr:pic>
      <xdr:nvPicPr>
        <xdr:cNvPr id="7" name="Picture 5" descr=""/>
        <xdr:cNvPicPr/>
      </xdr:nvPicPr>
      <xdr:blipFill>
        <a:blip r:embed="rId8"/>
        <a:stretch/>
      </xdr:blipFill>
      <xdr:spPr>
        <a:xfrm>
          <a:off x="6472080" y="3651840"/>
          <a:ext cx="2321640" cy="6004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8</xdr:col>
      <xdr:colOff>1440</xdr:colOff>
      <xdr:row>12</xdr:row>
      <xdr:rowOff>3240</xdr:rowOff>
    </xdr:from>
    <xdr:to>
      <xdr:col>8</xdr:col>
      <xdr:colOff>1346400</xdr:colOff>
      <xdr:row>12</xdr:row>
      <xdr:rowOff>673920</xdr:rowOff>
    </xdr:to>
    <xdr:pic>
      <xdr:nvPicPr>
        <xdr:cNvPr id="8" name="Picture 5" descr=""/>
        <xdr:cNvPicPr/>
      </xdr:nvPicPr>
      <xdr:blipFill>
        <a:blip r:embed="rId9"/>
        <a:stretch/>
      </xdr:blipFill>
      <xdr:spPr>
        <a:xfrm>
          <a:off x="8045640" y="5124600"/>
          <a:ext cx="1344960" cy="67068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officedepo.ru/catalog/kantselyarskie_tovary_i_bumaga/melkoofisnye_tovary/steplery_skoby_dlya_steplerov/58341/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I30"/>
  <sheetViews>
    <sheetView showFormulas="false" showGridLines="true" showRowColHeaders="true" showZeros="true" rightToLeft="false" tabSelected="true" showOutlineSymbols="true" defaultGridColor="true" view="normal" topLeftCell="A22" colorId="64" zoomScale="81" zoomScaleNormal="81" zoomScalePageLayoutView="100" workbookViewId="0">
      <selection pane="topLeft" activeCell="G30" activeCellId="0" sqref="G3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56"/>
    <col collapsed="false" customWidth="true" hidden="false" outlineLevel="0" max="2" min="2" style="2" width="23.67"/>
    <col collapsed="false" customWidth="true" hidden="false" outlineLevel="0" max="3" min="3" style="1" width="8.93"/>
    <col collapsed="false" customWidth="true" hidden="false" outlineLevel="0" max="4" min="4" style="1" width="6.94"/>
    <col collapsed="false" customWidth="true" hidden="false" outlineLevel="0" max="5" min="5" style="1" width="19.9"/>
    <col collapsed="false" customWidth="true" hidden="false" outlineLevel="0" max="6" min="6" style="1" width="18.18"/>
    <col collapsed="false" customWidth="true" hidden="false" outlineLevel="0" max="7" min="7" style="1" width="16.07"/>
    <col collapsed="false" customWidth="true" hidden="false" outlineLevel="0" max="8" min="8" style="1" width="15.88"/>
    <col collapsed="false" customWidth="true" hidden="false" outlineLevel="0" max="9" min="9" style="1" width="20.83"/>
    <col collapsed="false" customWidth="true" hidden="false" outlineLevel="0" max="10" min="10" style="1" width="19.65"/>
    <col collapsed="false" customWidth="true" hidden="false" outlineLevel="0" max="11" min="11" style="1" width="29.57"/>
    <col collapsed="false" customWidth="true" hidden="false" outlineLevel="0" max="12" min="12" style="1" width="21.03"/>
    <col collapsed="false" customWidth="true" hidden="false" outlineLevel="0" max="13" min="13" style="1" width="23.5"/>
    <col collapsed="false" customWidth="true" hidden="false" outlineLevel="0" max="14" min="14" style="1" width="21.12"/>
    <col collapsed="false" customWidth="true" hidden="false" outlineLevel="0" max="15" min="15" style="3" width="17.59"/>
    <col collapsed="false" customWidth="true" hidden="false" outlineLevel="0" max="61" min="16" style="1" width="17.59"/>
    <col collapsed="false" customWidth="true" hidden="false" outlineLevel="0" max="1020" min="62" style="4" width="17.78"/>
    <col collapsed="false" customWidth="true" hidden="false" outlineLevel="0" max="1024" min="1021" style="4" width="11.52"/>
    <col collapsed="false" customWidth="true" hidden="false" outlineLevel="0" max="16384" min="16384" style="0" width="11.53"/>
  </cols>
  <sheetData>
    <row r="1" customFormat="false" ht="12.75" hidden="false" customHeight="true" outlineLevel="0" collapsed="false">
      <c r="G1" s="5" t="s">
        <v>0</v>
      </c>
      <c r="H1" s="5"/>
      <c r="I1" s="5"/>
      <c r="J1" s="5"/>
      <c r="K1" s="5"/>
      <c r="L1" s="5"/>
      <c r="M1" s="5"/>
    </row>
    <row r="2" customFormat="false" ht="15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8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</row>
    <row r="3" s="12" customFormat="true" ht="27.75" hidden="false" customHeight="true" outlineLevel="0" collapsed="false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1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AMH3" s="4"/>
      <c r="AMI3" s="4"/>
    </row>
    <row r="4" s="12" customFormat="true" ht="27.75" hidden="false" customHeight="true" outlineLevel="0" collapsed="false">
      <c r="A4" s="9"/>
      <c r="B4" s="9"/>
      <c r="C4" s="9"/>
      <c r="D4" s="9"/>
      <c r="E4" s="9" t="s">
        <v>3</v>
      </c>
      <c r="F4" s="9"/>
      <c r="G4" s="9"/>
      <c r="H4" s="9"/>
      <c r="I4" s="9"/>
      <c r="J4" s="9"/>
      <c r="K4" s="9"/>
      <c r="L4" s="9"/>
      <c r="M4" s="9"/>
      <c r="N4" s="10"/>
      <c r="O4" s="11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AMH4" s="4"/>
      <c r="AMI4" s="4"/>
    </row>
    <row r="5" customFormat="false" ht="10.5" hidden="false" customHeight="true" outlineLevel="0" collapsed="false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7"/>
      <c r="O5" s="8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</row>
    <row r="6" customFormat="false" ht="38.85" hidden="false" customHeight="true" outlineLevel="0" collapsed="false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7"/>
      <c r="O6" s="8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</row>
    <row r="7" customFormat="false" ht="110.15" hidden="false" customHeight="true" outlineLevel="0" collapsed="false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7"/>
      <c r="O7" s="8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</row>
    <row r="8" customFormat="false" ht="15.75" hidden="false" customHeight="true" outlineLevel="0" collapsed="false">
      <c r="A8" s="14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7"/>
      <c r="O8" s="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</row>
    <row r="9" customFormat="false" ht="76.85" hidden="false" customHeight="true" outlineLevel="0" collapsed="false">
      <c r="A9" s="15" t="s">
        <v>6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6"/>
      <c r="O9" s="8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</row>
    <row r="10" customFormat="false" ht="11.45" hidden="false" customHeight="true" outlineLevel="0" collapsed="false">
      <c r="C10" s="17"/>
      <c r="D10" s="17"/>
      <c r="E10" s="17"/>
      <c r="F10" s="17"/>
      <c r="G10" s="17"/>
      <c r="H10" s="17"/>
      <c r="I10" s="17"/>
      <c r="J10" s="17"/>
      <c r="K10" s="17"/>
    </row>
    <row r="11" customFormat="false" ht="15" hidden="true" customHeight="false" outlineLevel="0" collapsed="false"/>
    <row r="12" customFormat="false" ht="56.45" hidden="false" customHeight="true" outlineLevel="0" collapsed="false">
      <c r="A12" s="18" t="s">
        <v>7</v>
      </c>
      <c r="B12" s="19" t="s">
        <v>8</v>
      </c>
      <c r="C12" s="19" t="s">
        <v>9</v>
      </c>
      <c r="D12" s="19" t="s">
        <v>10</v>
      </c>
      <c r="E12" s="20" t="s">
        <v>11</v>
      </c>
      <c r="F12" s="20"/>
      <c r="G12" s="20"/>
      <c r="H12" s="20" t="s">
        <v>12</v>
      </c>
      <c r="I12" s="20" t="s">
        <v>13</v>
      </c>
      <c r="J12" s="20" t="s">
        <v>14</v>
      </c>
      <c r="K12" s="20" t="s">
        <v>15</v>
      </c>
      <c r="L12" s="20" t="s">
        <v>16</v>
      </c>
      <c r="M12" s="20" t="s">
        <v>17</v>
      </c>
      <c r="N12" s="21"/>
      <c r="O12" s="22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</row>
    <row r="13" customFormat="false" ht="63.85" hidden="false" customHeight="true" outlineLevel="0" collapsed="false">
      <c r="A13" s="18"/>
      <c r="B13" s="19"/>
      <c r="C13" s="19"/>
      <c r="D13" s="19"/>
      <c r="E13" s="20"/>
      <c r="F13" s="20"/>
      <c r="G13" s="20"/>
      <c r="H13" s="20"/>
      <c r="I13" s="23"/>
      <c r="J13" s="23"/>
      <c r="K13" s="23"/>
      <c r="L13" s="20"/>
      <c r="M13" s="20"/>
      <c r="N13" s="21"/>
      <c r="O13" s="22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</row>
    <row r="14" customFormat="false" ht="125.25" hidden="false" customHeight="true" outlineLevel="0" collapsed="false">
      <c r="A14" s="24" t="n">
        <v>1</v>
      </c>
      <c r="B14" s="25" t="s">
        <v>18</v>
      </c>
      <c r="C14" s="26" t="s">
        <v>19</v>
      </c>
      <c r="D14" s="27" t="n">
        <v>1000</v>
      </c>
      <c r="E14" s="25" t="s">
        <v>20</v>
      </c>
      <c r="F14" s="25" t="s">
        <v>21</v>
      </c>
      <c r="G14" s="25" t="s">
        <v>22</v>
      </c>
      <c r="H14" s="28"/>
      <c r="I14" s="28"/>
      <c r="J14" s="28"/>
      <c r="K14" s="28"/>
      <c r="L14" s="28"/>
      <c r="M14" s="28"/>
      <c r="N14" s="29"/>
      <c r="O14" s="29"/>
    </row>
    <row r="15" customFormat="false" ht="45.1" hidden="false" customHeight="true" outlineLevel="0" collapsed="false">
      <c r="A15" s="24" t="s">
        <v>23</v>
      </c>
      <c r="B15" s="30"/>
      <c r="C15" s="26"/>
      <c r="D15" s="27"/>
      <c r="E15" s="31" t="n">
        <v>13.45</v>
      </c>
      <c r="F15" s="31" t="n">
        <v>17.75</v>
      </c>
      <c r="G15" s="31" t="n">
        <v>16.43</v>
      </c>
      <c r="H15" s="28" t="n">
        <f aca="false">SUM(E15:G15)/3</f>
        <v>15.8766666666667</v>
      </c>
      <c r="I15" s="28" t="n">
        <f aca="false">SQRT(((E15-H15)^2+(F15-H15)^2+(G15-H15)^2)/2)</f>
        <v>2.20275584968769</v>
      </c>
      <c r="J15" s="28" t="n">
        <f aca="false">(I15/H15)*100</f>
        <v>13.8741707937499</v>
      </c>
      <c r="K15" s="28" t="n">
        <f aca="false">D14*H15</f>
        <v>15876.6666666667</v>
      </c>
      <c r="L15" s="28" t="n">
        <v>13</v>
      </c>
      <c r="M15" s="28" t="n">
        <f aca="false">D14*L15</f>
        <v>13000</v>
      </c>
      <c r="N15" s="29"/>
      <c r="O15" s="29"/>
    </row>
    <row r="16" customFormat="false" ht="45.1" hidden="false" customHeight="true" outlineLevel="0" collapsed="false">
      <c r="A16" s="25"/>
      <c r="B16" s="30" t="s">
        <v>24</v>
      </c>
      <c r="C16" s="25" t="s">
        <v>25</v>
      </c>
      <c r="D16" s="27"/>
      <c r="E16" s="25" t="s">
        <v>23</v>
      </c>
      <c r="F16" s="25" t="s">
        <v>26</v>
      </c>
      <c r="G16" s="25" t="s">
        <v>27</v>
      </c>
      <c r="H16" s="28"/>
      <c r="I16" s="28"/>
      <c r="J16" s="28"/>
      <c r="K16" s="28"/>
      <c r="L16" s="28"/>
      <c r="M16" s="28"/>
      <c r="N16" s="29"/>
      <c r="O16" s="29"/>
    </row>
    <row r="17" customFormat="false" ht="45.1" hidden="false" customHeight="true" outlineLevel="0" collapsed="false">
      <c r="A17" s="25"/>
      <c r="B17" s="30"/>
      <c r="C17" s="25"/>
      <c r="D17" s="27" t="n">
        <v>500</v>
      </c>
      <c r="E17" s="31" t="n">
        <v>32</v>
      </c>
      <c r="F17" s="31" t="n">
        <v>31.24</v>
      </c>
      <c r="G17" s="31" t="n">
        <v>32</v>
      </c>
      <c r="H17" s="28" t="n">
        <f aca="false">SUM(E17:G17)/3</f>
        <v>31.7466666666667</v>
      </c>
      <c r="I17" s="28" t="n">
        <f aca="false">SQRT(((E17-H17)^2+(F17-H17)^2+(G17-H17)^2)/2)</f>
        <v>0.438786204584117</v>
      </c>
      <c r="J17" s="32" t="n">
        <f aca="false">(I17/H17)*100</f>
        <v>1.38214890146194</v>
      </c>
      <c r="K17" s="28" t="n">
        <f aca="false">D17*H17</f>
        <v>15873.3333333334</v>
      </c>
      <c r="L17" s="28" t="n">
        <v>31</v>
      </c>
      <c r="M17" s="28" t="n">
        <f aca="false">D17*L17</f>
        <v>15500</v>
      </c>
      <c r="N17" s="29"/>
      <c r="O17" s="29"/>
    </row>
    <row r="18" customFormat="false" ht="45.1" hidden="false" customHeight="true" outlineLevel="0" collapsed="false">
      <c r="A18" s="25"/>
      <c r="B18" s="30" t="s">
        <v>28</v>
      </c>
      <c r="C18" s="25" t="s">
        <v>25</v>
      </c>
      <c r="D18" s="27"/>
      <c r="E18" s="25" t="s">
        <v>29</v>
      </c>
      <c r="F18" s="25" t="s">
        <v>30</v>
      </c>
      <c r="G18" s="25" t="s">
        <v>31</v>
      </c>
      <c r="H18" s="28"/>
      <c r="I18" s="28"/>
      <c r="J18" s="28"/>
      <c r="K18" s="28"/>
      <c r="L18" s="28"/>
      <c r="M18" s="28"/>
      <c r="N18" s="29"/>
      <c r="O18" s="29"/>
    </row>
    <row r="19" customFormat="false" ht="45.1" hidden="false" customHeight="true" outlineLevel="0" collapsed="false">
      <c r="A19" s="25"/>
      <c r="B19" s="30"/>
      <c r="C19" s="25"/>
      <c r="D19" s="27" t="n">
        <v>500</v>
      </c>
      <c r="E19" s="31" t="n">
        <v>25.08</v>
      </c>
      <c r="F19" s="31" t="n">
        <v>24.4</v>
      </c>
      <c r="G19" s="31" t="n">
        <v>25.95</v>
      </c>
      <c r="H19" s="28" t="n">
        <f aca="false">SUM(E19:G19)/3</f>
        <v>25.1433333333333</v>
      </c>
      <c r="I19" s="28" t="n">
        <f aca="false">SQRT(((E19-H19)^2+(F19-H19)^2+(G19-H19)^2)/2)</f>
        <v>0.77693843599949</v>
      </c>
      <c r="J19" s="28" t="n">
        <f aca="false">(I19/H19)*100</f>
        <v>3.09003752883265</v>
      </c>
      <c r="K19" s="28" t="n">
        <f aca="false">D19*H19</f>
        <v>12571.6666666667</v>
      </c>
      <c r="L19" s="28" t="n">
        <v>22</v>
      </c>
      <c r="M19" s="28" t="n">
        <f aca="false">D19*L19</f>
        <v>11000</v>
      </c>
      <c r="N19" s="29"/>
      <c r="O19" s="29"/>
    </row>
    <row r="20" customFormat="false" ht="15.95" hidden="false" customHeight="true" outlineLevel="0" collapsed="false">
      <c r="A20" s="33"/>
      <c r="B20" s="34" t="s">
        <v>32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n">
        <f aca="false">SUM(M9:M19)</f>
        <v>39500</v>
      </c>
      <c r="N20" s="29"/>
      <c r="O20" s="29"/>
    </row>
    <row r="21" customFormat="false" ht="15.95" hidden="false" customHeight="true" outlineLevel="0" collapsed="false">
      <c r="A21" s="33"/>
      <c r="B21" s="36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O21" s="29"/>
    </row>
    <row r="22" customFormat="false" ht="15.95" hidden="false" customHeight="true" outlineLevel="0" collapsed="false">
      <c r="O22" s="29"/>
    </row>
    <row r="23" customFormat="false" ht="15.75" hidden="false" customHeight="true" outlineLevel="0" collapsed="false">
      <c r="B23" s="37" t="s">
        <v>33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</row>
    <row r="24" customFormat="false" ht="15.75" hidden="false" customHeight="true" outlineLevel="0" collapsed="false">
      <c r="B24" s="38" t="s">
        <v>34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customFormat="false" ht="15.75" hidden="false" customHeight="true" outlineLevel="0" collapsed="false">
      <c r="B25" s="38" t="s">
        <v>35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customFormat="false" ht="22.5" hidden="false" customHeight="true" outlineLevel="0" collapsed="false">
      <c r="B26" s="38" t="s">
        <v>36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customFormat="false" ht="40.5" hidden="false" customHeight="true" outlineLevel="0" collapsed="false">
      <c r="B27" s="38" t="s">
        <v>37</v>
      </c>
      <c r="C27" s="38"/>
      <c r="D27" s="38"/>
      <c r="E27" s="38"/>
      <c r="F27" s="38"/>
      <c r="G27" s="38"/>
      <c r="K27" s="39"/>
      <c r="L27" s="39"/>
      <c r="M27" s="39"/>
    </row>
    <row r="29" customFormat="false" ht="23.25" hidden="false" customHeight="true" outlineLevel="0" collapsed="false"/>
    <row r="30" customFormat="false" ht="15" hidden="false" customHeight="false" outlineLevel="0" collapsed="false">
      <c r="E30" s="25"/>
      <c r="G30" s="40"/>
    </row>
  </sheetData>
  <mergeCells count="26">
    <mergeCell ref="G1:M1"/>
    <mergeCell ref="A2:M2"/>
    <mergeCell ref="A3:M3"/>
    <mergeCell ref="E4:K4"/>
    <mergeCell ref="A5:M7"/>
    <mergeCell ref="A8:M8"/>
    <mergeCell ref="A9:M9"/>
    <mergeCell ref="C10:K10"/>
    <mergeCell ref="A12:A13"/>
    <mergeCell ref="B12:B13"/>
    <mergeCell ref="C12:C13"/>
    <mergeCell ref="D12:D13"/>
    <mergeCell ref="E12:G13"/>
    <mergeCell ref="H12:H13"/>
    <mergeCell ref="L12:L13"/>
    <mergeCell ref="M12:M13"/>
    <mergeCell ref="A14:A15"/>
    <mergeCell ref="C14:C15"/>
    <mergeCell ref="D14:D15"/>
    <mergeCell ref="C16:C17"/>
    <mergeCell ref="C18:C19"/>
    <mergeCell ref="B23:M23"/>
    <mergeCell ref="B24:M24"/>
    <mergeCell ref="B25:M25"/>
    <mergeCell ref="B26:M26"/>
    <mergeCell ref="B27:G27"/>
  </mergeCells>
  <hyperlinks>
    <hyperlink ref="A15" r:id="rId1" display="https://www.officedepo.ru/catalog/kantselyarskie_tovary_i_bumaga/melkoofisnye_tovary/steplery_skoby_dlya_steplerov/58341/"/>
  </hyperlinks>
  <printOptions headings="false" gridLines="false" gridLinesSet="true" horizontalCentered="false" verticalCentered="false"/>
  <pageMargins left="0.511805555555556" right="0.157638888888889" top="0.354166666666667" bottom="0.354166666666667" header="0.511811023622047" footer="0.511811023622047"/>
  <pageSetup paperSize="9" scale="5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2242</TotalTime>
  <Application>LibreOffice/7.6.7.2$Linux_X86_64 LibreOffice_project/60$Build-2</Application>
  <AppVersion>15.0000</AppVersion>
  <Company>Krokoz™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2014-02-12T02:49:49Z</dcterms:created>
  <dc:creator>doronina_ta</dc:creator>
  <dc:description/>
  <dc:language>ru-RU</dc:language>
  <cp:lastModifiedBy/>
  <dcterms:modified xsi:type="dcterms:W3CDTF">2026-07-29T16:39:02Z</dcterms:modified>
  <cp:revision>128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