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1'!$A$1:$O$25</definedName>
  </definedNames>
  <calcPr calcId="144525"/>
</workbook>
</file>

<file path=xl/calcChain.xml><?xml version="1.0" encoding="utf-8"?>
<calcChain xmlns="http://schemas.openxmlformats.org/spreadsheetml/2006/main">
  <c r="K18" i="1" l="1"/>
  <c r="M18" i="1"/>
  <c r="K19" i="1"/>
  <c r="M19" i="1"/>
  <c r="H18" i="1"/>
  <c r="L18" i="1" s="1"/>
  <c r="H19" i="1"/>
  <c r="I19" i="1" s="1"/>
  <c r="I18" i="1" l="1"/>
  <c r="N18" i="1"/>
  <c r="O18" i="1" s="1"/>
  <c r="L19" i="1"/>
  <c r="N19" i="1"/>
  <c r="O19" i="1" s="1"/>
  <c r="K17" i="1"/>
  <c r="M17" i="1" l="1"/>
  <c r="H17" i="1"/>
  <c r="I17" i="1" l="1"/>
  <c r="I20" i="1" s="1"/>
  <c r="L17" i="1"/>
  <c r="N17" i="1" s="1"/>
  <c r="O17" i="1" s="1"/>
</calcChain>
</file>

<file path=xl/sharedStrings.xml><?xml version="1.0" encoding="utf-8"?>
<sst xmlns="http://schemas.openxmlformats.org/spreadsheetml/2006/main" count="37" uniqueCount="35">
  <si>
    <r>
      <rPr>
        <b/>
        <sz val="5"/>
        <rFont val="Times New Roman"/>
        <family val="1"/>
      </rPr>
      <t>ОБОСНОВАНИЕ НАЧАЛЬНОЙ (МАКСИМАЛЬНОЙ) ЦЕНЫ КОНТРАКТА, ЦЕНЫ КОНТРАКТА, ЗАКЛЮЧАЕМОГО С ЕДИНСТВЕННЫМ ПОСТАВЩИКОМ (ПОДРЯДЧИКОМ, ИСПОЛНИТЕЛЕМ)</t>
    </r>
  </si>
  <si>
    <r>
      <rPr>
        <b/>
        <sz val="5"/>
        <rFont val="Times New Roman"/>
        <family val="1"/>
      </rPr>
      <t xml:space="preserve">Определение однородности совокупности значений выявленных цен, используемых в расчете НМЦК (определение коэффициента вариации).
</t>
    </r>
    <r>
      <rPr>
        <b/>
        <sz val="5"/>
        <rFont val="Times New Roman"/>
        <family val="1"/>
      </rPr>
      <t>*Совокупность значений, используемых в расчете, при определении НМЦК считается неоднородной, если коэффициент вариации цены превышает 33%</t>
    </r>
  </si>
  <si>
    <r>
      <rPr>
        <sz val="5"/>
        <rFont val="Times New Roman"/>
        <family val="1"/>
      </rPr>
      <t>Основные характеристики объекта закупки</t>
    </r>
  </si>
  <si>
    <r>
      <rPr>
        <sz val="5"/>
        <rFont val="Times New Roman"/>
        <family val="1"/>
      </rPr>
      <t>Метод сопоставимых рыночных цен (анализа рынка)</t>
    </r>
  </si>
  <si>
    <r>
      <rPr>
        <sz val="5"/>
        <rFont val="Times New Roman"/>
        <family val="1"/>
      </rPr>
      <t>Используемый метод определения начальной (максимальной) цены Контракта</t>
    </r>
  </si>
  <si>
    <r>
      <rPr>
        <b/>
        <sz val="5"/>
        <rFont val="Times New Roman"/>
        <family val="1"/>
      </rPr>
      <t>№ п/п</t>
    </r>
  </si>
  <si>
    <r>
      <rPr>
        <b/>
        <sz val="5"/>
        <rFont val="Times New Roman"/>
        <family val="1"/>
      </rPr>
      <t>Наименование товара, работы, услуги                            (Перечнь типов оборудования, подлежащих          обслуживанию по конракту)</t>
    </r>
  </si>
  <si>
    <r>
      <rPr>
        <b/>
        <sz val="5"/>
        <rFont val="Times New Roman"/>
        <family val="1"/>
      </rPr>
      <t>Ед. изм.</t>
    </r>
  </si>
  <si>
    <r>
      <rPr>
        <b/>
        <sz val="5"/>
        <rFont val="Times New Roman"/>
        <family val="1"/>
      </rPr>
      <t xml:space="preserve">i - номер источника ценовой информации
</t>
    </r>
    <r>
      <rPr>
        <b/>
        <sz val="5"/>
        <rFont val="Times New Roman"/>
        <family val="1"/>
      </rPr>
      <t>№ 2</t>
    </r>
  </si>
  <si>
    <r>
      <rPr>
        <b/>
        <sz val="5"/>
        <rFont val="Times New Roman"/>
        <family val="1"/>
      </rPr>
      <t>&lt;ц&gt; - средняя арифметическая величина цены единицы товара, работы, услуги, рубли</t>
    </r>
  </si>
  <si>
    <r>
      <rPr>
        <b/>
        <sz val="4"/>
        <rFont val="Times New Roman"/>
        <family val="1"/>
      </rPr>
      <t>n - количество значений, используемых в расчете</t>
    </r>
  </si>
  <si>
    <r>
      <rPr>
        <b/>
        <sz val="4"/>
        <rFont val="Times New Roman"/>
        <family val="1"/>
      </rPr>
      <t>&lt;ц&gt; - средняя арифметическая величина цены единицы товара, работы, услуги</t>
    </r>
  </si>
  <si>
    <r>
      <rPr>
        <b/>
        <sz val="4"/>
        <rFont val="Times New Roman"/>
        <family val="1"/>
      </rPr>
      <t>среднее квадратичное отклонение</t>
    </r>
  </si>
  <si>
    <r>
      <rPr>
        <b/>
        <sz val="4"/>
        <rFont val="Times New Roman"/>
        <family val="1"/>
      </rPr>
      <t>Коэффициент вариации V</t>
    </r>
  </si>
  <si>
    <r>
      <rPr>
        <b/>
        <sz val="4"/>
        <rFont val="Times New Roman"/>
        <family val="1"/>
      </rPr>
      <t>Совокупность значений*</t>
    </r>
  </si>
  <si>
    <r>
      <rPr>
        <sz val="5"/>
        <rFont val="Times New Roman"/>
        <family val="1"/>
      </rPr>
      <t>Дата подготовки обоснования НМЦК:</t>
    </r>
  </si>
  <si>
    <r>
      <rPr>
        <sz val="5"/>
        <rFont val="Times New Roman"/>
        <family val="1"/>
      </rPr>
      <t>НМЦК методом сопоставимых рыночных цен (анализа рынка) определена по формуле:</t>
    </r>
  </si>
  <si>
    <r>
      <rPr>
        <sz val="5"/>
        <rFont val="Times New Roman"/>
        <family val="1"/>
      </rPr>
      <t>Коэффициент вариации цены определен по формуле:</t>
    </r>
  </si>
  <si>
    <t>Общая цена товара, работы, услуги (годовая стоимость),  рубли</t>
  </si>
  <si>
    <t>Расчет проведен в соответствии с требованиями пункта 3.19, 3.20, 3.20.1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РФ от 2 октября 2013 г. № 567</t>
  </si>
  <si>
    <t>v - количеств о (объем) закупаемог о товара (работы, услуги)</t>
  </si>
  <si>
    <t>i - номер источника ценовой информации № 1</t>
  </si>
  <si>
    <t>i - номер источника ценовой информации № 3</t>
  </si>
  <si>
    <t>Цена единицы товара, работы, услуги (ежемесячного тарифа за обслуживание единицы оборудования),  руб.</t>
  </si>
  <si>
    <t>Для   определения   начальной   (максимальной)   цены   Контракта   методом   сопоставимых   рыночных   цен   Заказчиком   направлялись   запросы   о предоставлении ценовой информации поставщикам (подрядчикам, исполнителям), обладающим опытом поставок соответствующих товаров, работ, услуг. Полученная информация от потенциальных поставщиков (подрядчиков, исполнителей) приведена ниже.</t>
  </si>
  <si>
    <t>ИТОГО:</t>
  </si>
  <si>
    <t>шт</t>
  </si>
  <si>
    <t>Акустическая система</t>
  </si>
  <si>
    <t>Усилитель мощности</t>
  </si>
  <si>
    <t>Микшерный пульт</t>
  </si>
  <si>
    <t xml:space="preserve">письмо от 20.08.2026 № 597 </t>
  </si>
  <si>
    <t xml:space="preserve">письмо от 20.08.2026 № 25-06-0373 </t>
  </si>
  <si>
    <t xml:space="preserve">письмо от 20.08.2026 № 260820/3 </t>
  </si>
  <si>
    <t>Начальная (максимальная) цена контракта составляет 300 000 (триста тысяч ) рубль 00 копеек.</t>
  </si>
  <si>
    <t xml:space="preserve">Объект закупки – поставка звукового оборудования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</si>
</sst>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5"/>
      <name val="Times New Roman"/>
      <family val="1"/>
      <charset val="204"/>
    </font>
    <font>
      <b/>
      <sz val="5"/>
      <name val="Times New Roman"/>
      <family val="1"/>
      <charset val="204"/>
    </font>
    <font>
      <b/>
      <sz val="4"/>
      <name val="Times New Roman"/>
      <family val="1"/>
      <charset val="204"/>
    </font>
    <font>
      <sz val="5"/>
      <color rgb="FF000000"/>
      <name val="Times New Roman"/>
      <family val="2"/>
    </font>
    <font>
      <b/>
      <sz val="5"/>
      <color rgb="FF000000"/>
      <name val="Times New Roman"/>
      <family val="2"/>
    </font>
    <font>
      <sz val="5"/>
      <name val="Times New Roman"/>
      <family val="1"/>
    </font>
    <font>
      <b/>
      <sz val="5"/>
      <name val="Times New Roman"/>
      <family val="1"/>
    </font>
    <font>
      <b/>
      <sz val="4"/>
      <name val="Times New Roman"/>
      <family val="1"/>
    </font>
    <font>
      <sz val="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" fontId="5" fillId="0" borderId="7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5" fillId="0" borderId="16" xfId="0" applyNumberFormat="1" applyFont="1" applyFill="1" applyBorder="1" applyAlignment="1">
      <alignment horizontal="center" vertical="top" shrinkToFit="1"/>
    </xf>
    <xf numFmtId="1" fontId="4" fillId="0" borderId="16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4" fontId="5" fillId="0" borderId="2" xfId="0" applyNumberFormat="1" applyFont="1" applyFill="1" applyBorder="1" applyAlignment="1">
      <alignment horizontal="center" vertical="center" shrinkToFit="1"/>
    </xf>
    <xf numFmtId="14" fontId="4" fillId="0" borderId="14" xfId="0" applyNumberFormat="1" applyFont="1" applyFill="1" applyBorder="1" applyAlignment="1">
      <alignment horizontal="left" vertical="top" indent="2" shrinkToFit="1"/>
    </xf>
    <xf numFmtId="10" fontId="4" fillId="0" borderId="2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 wrapText="1"/>
    </xf>
    <xf numFmtId="4" fontId="4" fillId="0" borderId="7" xfId="0" applyNumberFormat="1" applyFont="1" applyFill="1" applyBorder="1" applyAlignment="1">
      <alignment horizontal="left" vertical="top" indent="1" shrinkToFit="1"/>
    </xf>
    <xf numFmtId="1" fontId="5" fillId="0" borderId="20" xfId="0" applyNumberFormat="1" applyFont="1" applyFill="1" applyBorder="1" applyAlignment="1">
      <alignment horizontal="center" vertical="top" shrinkToFit="1"/>
    </xf>
    <xf numFmtId="0" fontId="1" fillId="0" borderId="20" xfId="0" applyFont="1" applyFill="1" applyBorder="1" applyAlignment="1">
      <alignment horizontal="center" vertical="top" wrapText="1"/>
    </xf>
    <xf numFmtId="1" fontId="4" fillId="0" borderId="20" xfId="0" applyNumberFormat="1" applyFont="1" applyFill="1" applyBorder="1" applyAlignment="1">
      <alignment horizontal="center" vertical="top" shrinkToFit="1"/>
    </xf>
    <xf numFmtId="0" fontId="6" fillId="0" borderId="16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top" wrapText="1"/>
    </xf>
    <xf numFmtId="4" fontId="4" fillId="0" borderId="7" xfId="0" applyNumberFormat="1" applyFont="1" applyFill="1" applyBorder="1" applyAlignment="1">
      <alignment horizontal="center" vertical="top" shrinkToFit="1"/>
    </xf>
    <xf numFmtId="4" fontId="4" fillId="0" borderId="16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 wrapText="1" indent="2"/>
    </xf>
    <xf numFmtId="0" fontId="9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left" vertical="top" wrapText="1" indent="4"/>
    </xf>
    <xf numFmtId="0" fontId="0" fillId="0" borderId="9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554438</xdr:colOff>
      <xdr:row>23</xdr:row>
      <xdr:rowOff>4516</xdr:rowOff>
    </xdr:from>
    <xdr:ext cx="3052184" cy="149115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172" y="4130032"/>
          <a:ext cx="3052184" cy="1491156"/>
        </a:xfrm>
        <a:prstGeom prst="rect">
          <a:avLst/>
        </a:prstGeom>
      </xdr:spPr>
    </xdr:pic>
    <xdr:clientData/>
  </xdr:oneCellAnchor>
  <xdr:oneCellAnchor>
    <xdr:from>
      <xdr:col>8</xdr:col>
      <xdr:colOff>451999</xdr:colOff>
      <xdr:row>23</xdr:row>
      <xdr:rowOff>52554</xdr:rowOff>
    </xdr:from>
    <xdr:ext cx="2820705" cy="1314308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6120" y="3658916"/>
          <a:ext cx="2820705" cy="13143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="160" zoomScaleNormal="160" zoomScaleSheetLayoutView="100" workbookViewId="0">
      <selection activeCell="L1" sqref="L1:O1"/>
    </sheetView>
  </sheetViews>
  <sheetFormatPr defaultRowHeight="12.75" x14ac:dyDescent="0.2"/>
  <cols>
    <col min="1" max="1" width="2.83203125" customWidth="1"/>
    <col min="2" max="2" width="34.1640625" customWidth="1"/>
    <col min="3" max="3" width="6.1640625" customWidth="1"/>
    <col min="4" max="4" width="6.5" customWidth="1"/>
    <col min="5" max="6" width="8" customWidth="1"/>
    <col min="7" max="7" width="8.33203125" customWidth="1"/>
    <col min="8" max="8" width="17.5" customWidth="1"/>
    <col min="9" max="9" width="10.5" customWidth="1"/>
    <col min="10" max="10" width="5.1640625" customWidth="1"/>
    <col min="11" max="11" width="7.83203125" customWidth="1"/>
    <col min="12" max="12" width="8.1640625" customWidth="1"/>
    <col min="13" max="13" width="7.5" customWidth="1"/>
    <col min="14" max="14" width="7.33203125" customWidth="1"/>
    <col min="15" max="15" width="11.83203125" customWidth="1"/>
  </cols>
  <sheetData>
    <row r="1" spans="1:15" ht="16.5" customHeight="1" x14ac:dyDescent="0.2">
      <c r="A1" s="10"/>
      <c r="B1" s="11"/>
      <c r="C1" s="11"/>
      <c r="D1" s="11"/>
      <c r="E1" s="11"/>
      <c r="F1" s="11"/>
      <c r="G1" s="75"/>
      <c r="H1" s="75"/>
      <c r="I1" s="75"/>
      <c r="J1" s="11"/>
      <c r="K1" s="11"/>
      <c r="L1" s="75"/>
      <c r="M1" s="75"/>
      <c r="N1" s="75"/>
      <c r="O1" s="75"/>
    </row>
    <row r="2" spans="1:15" ht="17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52.5" customHeight="1" x14ac:dyDescent="0.2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1"/>
      <c r="K3" s="78" t="s">
        <v>1</v>
      </c>
      <c r="L3" s="78"/>
      <c r="M3" s="78"/>
      <c r="N3" s="78"/>
      <c r="O3" s="78"/>
    </row>
    <row r="4" spans="1:15" ht="8.25" customHeight="1" x14ac:dyDescent="0.2">
      <c r="A4" s="79" t="s">
        <v>2</v>
      </c>
      <c r="B4" s="80"/>
      <c r="C4" s="92" t="s">
        <v>34</v>
      </c>
      <c r="D4" s="93"/>
      <c r="E4" s="93"/>
      <c r="F4" s="93"/>
      <c r="G4" s="93"/>
      <c r="H4" s="93"/>
      <c r="I4" s="94"/>
      <c r="J4" s="83"/>
      <c r="K4" s="44" t="s">
        <v>19</v>
      </c>
      <c r="L4" s="45"/>
      <c r="M4" s="45"/>
      <c r="N4" s="45"/>
      <c r="O4" s="46"/>
    </row>
    <row r="5" spans="1:15" ht="8.25" customHeight="1" x14ac:dyDescent="0.2">
      <c r="A5" s="81"/>
      <c r="B5" s="82"/>
      <c r="C5" s="32"/>
      <c r="D5" s="95"/>
      <c r="E5" s="95"/>
      <c r="F5" s="95"/>
      <c r="G5" s="95"/>
      <c r="H5" s="95"/>
      <c r="I5" s="96"/>
      <c r="J5" s="83"/>
      <c r="K5" s="47"/>
      <c r="L5" s="48"/>
      <c r="M5" s="48"/>
      <c r="N5" s="48"/>
      <c r="O5" s="49"/>
    </row>
    <row r="6" spans="1:15" ht="5.25" customHeight="1" x14ac:dyDescent="0.2">
      <c r="A6" s="68" t="s">
        <v>4</v>
      </c>
      <c r="B6" s="69"/>
      <c r="C6" s="85" t="s">
        <v>3</v>
      </c>
      <c r="D6" s="86"/>
      <c r="E6" s="86"/>
      <c r="F6" s="86"/>
      <c r="G6" s="86"/>
      <c r="H6" s="86"/>
      <c r="I6" s="87"/>
      <c r="J6" s="83"/>
      <c r="K6" s="47"/>
      <c r="L6" s="48"/>
      <c r="M6" s="48"/>
      <c r="N6" s="48"/>
      <c r="O6" s="49"/>
    </row>
    <row r="7" spans="1:15" ht="4.3499999999999996" customHeight="1" x14ac:dyDescent="0.2">
      <c r="A7" s="70"/>
      <c r="B7" s="71"/>
      <c r="C7" s="88"/>
      <c r="D7" s="33"/>
      <c r="E7" s="33"/>
      <c r="F7" s="33"/>
      <c r="G7" s="33"/>
      <c r="H7" s="33"/>
      <c r="I7" s="34"/>
      <c r="J7" s="83"/>
      <c r="K7" s="47"/>
      <c r="L7" s="48"/>
      <c r="M7" s="48"/>
      <c r="N7" s="48"/>
      <c r="O7" s="49"/>
    </row>
    <row r="8" spans="1:15" ht="4.5" customHeight="1" x14ac:dyDescent="0.2">
      <c r="A8" s="70"/>
      <c r="B8" s="71"/>
      <c r="C8" s="89"/>
      <c r="D8" s="90"/>
      <c r="E8" s="90"/>
      <c r="F8" s="90"/>
      <c r="G8" s="90"/>
      <c r="H8" s="90"/>
      <c r="I8" s="91"/>
      <c r="J8" s="83"/>
      <c r="K8" s="47"/>
      <c r="L8" s="48"/>
      <c r="M8" s="48"/>
      <c r="N8" s="48"/>
      <c r="O8" s="49"/>
    </row>
    <row r="9" spans="1:15" ht="29.25" customHeight="1" x14ac:dyDescent="0.2">
      <c r="A9" s="72"/>
      <c r="B9" s="73"/>
      <c r="C9" s="32" t="s">
        <v>24</v>
      </c>
      <c r="D9" s="33"/>
      <c r="E9" s="33"/>
      <c r="F9" s="33"/>
      <c r="G9" s="33"/>
      <c r="H9" s="33"/>
      <c r="I9" s="34"/>
      <c r="J9" s="83"/>
      <c r="K9" s="50"/>
      <c r="L9" s="51"/>
      <c r="M9" s="51"/>
      <c r="N9" s="51"/>
      <c r="O9" s="52"/>
    </row>
    <row r="10" spans="1:15" ht="9.75" customHeight="1" x14ac:dyDescent="0.2">
      <c r="A10" s="35" t="s">
        <v>5</v>
      </c>
      <c r="B10" s="35" t="s">
        <v>6</v>
      </c>
      <c r="C10" s="35" t="s">
        <v>7</v>
      </c>
      <c r="D10" s="38" t="s">
        <v>20</v>
      </c>
      <c r="E10" s="62" t="s">
        <v>23</v>
      </c>
      <c r="F10" s="63"/>
      <c r="G10" s="63"/>
      <c r="H10" s="35" t="s">
        <v>9</v>
      </c>
      <c r="I10" s="38" t="s">
        <v>18</v>
      </c>
      <c r="J10" s="83"/>
      <c r="K10" s="41" t="s">
        <v>10</v>
      </c>
      <c r="L10" s="41" t="s">
        <v>11</v>
      </c>
      <c r="M10" s="41" t="s">
        <v>12</v>
      </c>
      <c r="N10" s="41" t="s">
        <v>13</v>
      </c>
      <c r="O10" s="41" t="s">
        <v>14</v>
      </c>
    </row>
    <row r="11" spans="1:15" ht="8.25" customHeight="1" x14ac:dyDescent="0.2">
      <c r="A11" s="36"/>
      <c r="B11" s="36"/>
      <c r="C11" s="36"/>
      <c r="D11" s="39"/>
      <c r="E11" s="64"/>
      <c r="F11" s="65"/>
      <c r="G11" s="65"/>
      <c r="H11" s="36"/>
      <c r="I11" s="39"/>
      <c r="J11" s="83"/>
      <c r="K11" s="42"/>
      <c r="L11" s="42"/>
      <c r="M11" s="42"/>
      <c r="N11" s="42"/>
      <c r="O11" s="42"/>
    </row>
    <row r="12" spans="1:15" ht="9.9499999999999993" customHeight="1" x14ac:dyDescent="0.2">
      <c r="A12" s="36"/>
      <c r="B12" s="36"/>
      <c r="C12" s="36"/>
      <c r="D12" s="39"/>
      <c r="E12" s="66"/>
      <c r="F12" s="67"/>
      <c r="G12" s="67"/>
      <c r="H12" s="36"/>
      <c r="I12" s="39"/>
      <c r="J12" s="83"/>
      <c r="K12" s="42"/>
      <c r="L12" s="42"/>
      <c r="M12" s="42"/>
      <c r="N12" s="42"/>
      <c r="O12" s="42"/>
    </row>
    <row r="13" spans="1:15" ht="36.75" customHeight="1" x14ac:dyDescent="0.2">
      <c r="A13" s="36"/>
      <c r="B13" s="36"/>
      <c r="C13" s="36"/>
      <c r="D13" s="39"/>
      <c r="E13" s="17" t="s">
        <v>21</v>
      </c>
      <c r="F13" s="2" t="s">
        <v>8</v>
      </c>
      <c r="G13" s="17" t="s">
        <v>22</v>
      </c>
      <c r="H13" s="36"/>
      <c r="I13" s="39"/>
      <c r="J13" s="83"/>
      <c r="K13" s="42"/>
      <c r="L13" s="42"/>
      <c r="M13" s="42"/>
      <c r="N13" s="42"/>
      <c r="O13" s="42"/>
    </row>
    <row r="14" spans="1:15" ht="13.5" customHeight="1" x14ac:dyDescent="0.2">
      <c r="A14" s="36"/>
      <c r="B14" s="36"/>
      <c r="C14" s="36"/>
      <c r="D14" s="39"/>
      <c r="E14" s="53" t="s">
        <v>30</v>
      </c>
      <c r="F14" s="56" t="s">
        <v>31</v>
      </c>
      <c r="G14" s="56" t="s">
        <v>32</v>
      </c>
      <c r="H14" s="36"/>
      <c r="I14" s="39"/>
      <c r="J14" s="83"/>
      <c r="K14" s="42"/>
      <c r="L14" s="42"/>
      <c r="M14" s="42"/>
      <c r="N14" s="42"/>
      <c r="O14" s="42"/>
    </row>
    <row r="15" spans="1:15" ht="7.5" customHeight="1" x14ac:dyDescent="0.2">
      <c r="A15" s="36"/>
      <c r="B15" s="36"/>
      <c r="C15" s="36"/>
      <c r="D15" s="39"/>
      <c r="E15" s="54"/>
      <c r="F15" s="56"/>
      <c r="G15" s="56"/>
      <c r="H15" s="36"/>
      <c r="I15" s="39"/>
      <c r="J15" s="83"/>
      <c r="K15" s="42"/>
      <c r="L15" s="42"/>
      <c r="M15" s="42"/>
      <c r="N15" s="42"/>
      <c r="O15" s="42"/>
    </row>
    <row r="16" spans="1:15" ht="17.25" customHeight="1" x14ac:dyDescent="0.2">
      <c r="A16" s="37"/>
      <c r="B16" s="37"/>
      <c r="C16" s="37"/>
      <c r="D16" s="40"/>
      <c r="E16" s="55"/>
      <c r="F16" s="57"/>
      <c r="G16" s="57"/>
      <c r="H16" s="37"/>
      <c r="I16" s="40"/>
      <c r="J16" s="83"/>
      <c r="K16" s="43"/>
      <c r="L16" s="43"/>
      <c r="M16" s="43"/>
      <c r="N16" s="43"/>
      <c r="O16" s="43"/>
    </row>
    <row r="17" spans="1:15" x14ac:dyDescent="0.2">
      <c r="A17" s="12">
        <v>1</v>
      </c>
      <c r="B17" s="21" t="s">
        <v>27</v>
      </c>
      <c r="C17" s="22" t="s">
        <v>26</v>
      </c>
      <c r="D17" s="13">
        <v>8</v>
      </c>
      <c r="E17" s="29">
        <v>10000</v>
      </c>
      <c r="F17" s="29">
        <v>10000</v>
      </c>
      <c r="G17" s="29">
        <v>10000</v>
      </c>
      <c r="H17" s="29">
        <f>AVERAGE(E17:G17)</f>
        <v>10000</v>
      </c>
      <c r="I17" s="23">
        <f>PRODUCT(H17,D17)</f>
        <v>80000</v>
      </c>
      <c r="J17" s="83"/>
      <c r="K17" s="3">
        <f>COLUMNS(E17:G17)</f>
        <v>3</v>
      </c>
      <c r="L17" s="4">
        <f>H17</f>
        <v>10000</v>
      </c>
      <c r="M17" s="4">
        <f>_xlfn.STDEV.S(E17:G17)</f>
        <v>0</v>
      </c>
      <c r="N17" s="20">
        <f>(M17/L17)</f>
        <v>0</v>
      </c>
      <c r="O17" s="16" t="str">
        <f>IF(N17&gt;33%,"НЕОДНОРОДНОЕ","ОДНОРОДНОЕ")</f>
        <v>ОДНОРОДНОЕ</v>
      </c>
    </row>
    <row r="18" spans="1:15" x14ac:dyDescent="0.2">
      <c r="A18" s="14">
        <v>2</v>
      </c>
      <c r="B18" s="27" t="s">
        <v>28</v>
      </c>
      <c r="C18" s="28" t="s">
        <v>26</v>
      </c>
      <c r="D18" s="15">
        <v>1</v>
      </c>
      <c r="E18" s="30">
        <v>150000</v>
      </c>
      <c r="F18" s="30">
        <v>150000</v>
      </c>
      <c r="G18" s="30">
        <v>150000</v>
      </c>
      <c r="H18" s="29">
        <f t="shared" ref="H18:H19" si="0">AVERAGE(E18:G18)</f>
        <v>150000</v>
      </c>
      <c r="I18" s="23">
        <f t="shared" ref="I18:I19" si="1">PRODUCT(H18,D18)</f>
        <v>150000</v>
      </c>
      <c r="J18" s="84"/>
      <c r="K18" s="3">
        <f t="shared" ref="K18:K19" si="2">COLUMNS(E18:G18)</f>
        <v>3</v>
      </c>
      <c r="L18" s="4">
        <f t="shared" ref="L18:L19" si="3">H18</f>
        <v>150000</v>
      </c>
      <c r="M18" s="4">
        <f t="shared" ref="M18:M19" si="4">_xlfn.STDEV.S(E18:G18)</f>
        <v>0</v>
      </c>
      <c r="N18" s="20">
        <f t="shared" ref="N18:N19" si="5">(M18/L18)</f>
        <v>0</v>
      </c>
      <c r="O18" s="16" t="str">
        <f t="shared" ref="O18:O19" si="6">IF(N18&gt;33%,"НЕОДНОРОДНОЕ","ОДНОРОДНОЕ")</f>
        <v>ОДНОРОДНОЕ</v>
      </c>
    </row>
    <row r="19" spans="1:15" ht="8.25" customHeight="1" x14ac:dyDescent="0.2">
      <c r="A19" s="24">
        <v>3</v>
      </c>
      <c r="B19" s="27" t="s">
        <v>29</v>
      </c>
      <c r="C19" s="25" t="s">
        <v>26</v>
      </c>
      <c r="D19" s="26">
        <v>1</v>
      </c>
      <c r="E19" s="30">
        <v>70000</v>
      </c>
      <c r="F19" s="30">
        <v>70000</v>
      </c>
      <c r="G19" s="30">
        <v>70000</v>
      </c>
      <c r="H19" s="29">
        <f t="shared" si="0"/>
        <v>70000</v>
      </c>
      <c r="I19" s="23">
        <f t="shared" si="1"/>
        <v>70000</v>
      </c>
      <c r="J19" s="83"/>
      <c r="K19" s="3">
        <f t="shared" si="2"/>
        <v>3</v>
      </c>
      <c r="L19" s="4">
        <f t="shared" si="3"/>
        <v>70000</v>
      </c>
      <c r="M19" s="4">
        <f t="shared" si="4"/>
        <v>0</v>
      </c>
      <c r="N19" s="20">
        <f t="shared" si="5"/>
        <v>0</v>
      </c>
      <c r="O19" s="16" t="str">
        <f t="shared" si="6"/>
        <v>ОДНОРОДНОЕ</v>
      </c>
    </row>
    <row r="20" spans="1:15" ht="8.25" customHeight="1" x14ac:dyDescent="0.2">
      <c r="A20" s="97" t="s">
        <v>25</v>
      </c>
      <c r="B20" s="98"/>
      <c r="C20" s="98"/>
      <c r="D20" s="98"/>
      <c r="E20" s="98"/>
      <c r="F20" s="98"/>
      <c r="G20" s="98"/>
      <c r="H20" s="99"/>
      <c r="I20" s="18">
        <f>SUM(I17:I19)</f>
        <v>300000</v>
      </c>
      <c r="J20" s="83"/>
      <c r="K20" s="5"/>
      <c r="L20" s="5"/>
      <c r="M20" s="5"/>
      <c r="N20" s="5"/>
      <c r="O20" s="5"/>
    </row>
    <row r="21" spans="1:15" ht="8.25" customHeight="1" x14ac:dyDescent="0.2">
      <c r="A21" s="6"/>
      <c r="B21" s="7"/>
      <c r="C21" s="7"/>
      <c r="D21" s="74" t="s">
        <v>15</v>
      </c>
      <c r="E21" s="74"/>
      <c r="F21" s="74"/>
      <c r="G21" s="19">
        <v>46259</v>
      </c>
      <c r="H21" s="7"/>
      <c r="I21" s="8"/>
      <c r="J21" s="58"/>
      <c r="K21" s="59"/>
      <c r="L21" s="59"/>
      <c r="M21" s="59"/>
      <c r="N21" s="59"/>
      <c r="O21" s="59"/>
    </row>
    <row r="22" spans="1:15" ht="16.5" customHeight="1" x14ac:dyDescent="0.2">
      <c r="A22" s="60" t="s">
        <v>33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ht="9.1999999999999993" customHeight="1" x14ac:dyDescent="0.2">
      <c r="A23" s="31" t="s">
        <v>16</v>
      </c>
      <c r="B23" s="31"/>
      <c r="C23" s="31"/>
      <c r="D23" s="31"/>
      <c r="E23" s="31"/>
      <c r="F23" s="31"/>
      <c r="G23" s="9"/>
      <c r="H23" s="9"/>
      <c r="I23" s="9"/>
      <c r="J23" s="9"/>
      <c r="K23" s="31" t="s">
        <v>17</v>
      </c>
      <c r="L23" s="31"/>
      <c r="M23" s="31"/>
      <c r="N23" s="31"/>
      <c r="O23" s="9"/>
    </row>
    <row r="24" spans="1:15" ht="108.95" customHeight="1" x14ac:dyDescent="0.2"/>
    <row r="25" spans="1:15" ht="104.1" customHeight="1" x14ac:dyDescent="0.2"/>
  </sheetData>
  <mergeCells count="34">
    <mergeCell ref="G1:I1"/>
    <mergeCell ref="A2:O2"/>
    <mergeCell ref="A3:I3"/>
    <mergeCell ref="K3:O3"/>
    <mergeCell ref="A4:B5"/>
    <mergeCell ref="J4:J20"/>
    <mergeCell ref="C6:I7"/>
    <mergeCell ref="C8:I8"/>
    <mergeCell ref="L1:O1"/>
    <mergeCell ref="C4:I5"/>
    <mergeCell ref="C10:C16"/>
    <mergeCell ref="A20:H20"/>
    <mergeCell ref="A22:O22"/>
    <mergeCell ref="O10:O16"/>
    <mergeCell ref="F14:F16"/>
    <mergeCell ref="E10:G12"/>
    <mergeCell ref="A6:B9"/>
    <mergeCell ref="D21:F21"/>
    <mergeCell ref="K23:N23"/>
    <mergeCell ref="C9:I9"/>
    <mergeCell ref="H10:H16"/>
    <mergeCell ref="I10:I16"/>
    <mergeCell ref="A23:F23"/>
    <mergeCell ref="D10:D16"/>
    <mergeCell ref="K10:K16"/>
    <mergeCell ref="L10:L16"/>
    <mergeCell ref="M10:M16"/>
    <mergeCell ref="N10:N16"/>
    <mergeCell ref="B10:B16"/>
    <mergeCell ref="A10:A16"/>
    <mergeCell ref="K4:O9"/>
    <mergeCell ref="E14:E16"/>
    <mergeCell ref="G14:G16"/>
    <mergeCell ref="J21:O21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Мирзоева Наталья Самвеловна</dc:creator>
  <cp:lastModifiedBy>Zakupki</cp:lastModifiedBy>
  <cp:lastPrinted>2025-05-22T13:07:21Z</cp:lastPrinted>
  <dcterms:created xsi:type="dcterms:W3CDTF">2025-05-15T12:32:04Z</dcterms:created>
  <dcterms:modified xsi:type="dcterms:W3CDTF">2026-08-27T09:30:05Z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2024-11-07T00:00:00Z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2025-05-15T00:00:00Z</vt:filetime>
  </property>
  <property fmtid="{D5CDD505-2E9C-101B-9397-08002B2CF9AE}" pid="5" name="Producer">
    <vt:lpwstr>Microsoft® Excel® 2010</vt:lpwstr>
  </property>
</Properties>
</file>