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D:\ДОМАШНИЙ 22.05.2026-копия с дисков\22.05.2026-ДОМАШНИЙ+++\! ДОГОВОРА ФИЦ ИнБЮМ-44-ФЗ-ЕП 2026 !!!\+---6___-ИЗДАТЕЛЬСТВО-МОНОГРАФИЯ ТИХОНОВА-К.___\КП+НМЦК\"/>
    </mc:Choice>
  </mc:AlternateContent>
  <xr:revisionPtr revIDLastSave="0" documentId="13_ncr:1_{F15D8808-21CF-486F-9F8A-D55BB0BE93B7}" xr6:coauthVersionLast="47" xr6:coauthVersionMax="47" xr10:uidLastSave="{00000000-0000-0000-0000-000000000000}"/>
  <bookViews>
    <workbookView xWindow="-120" yWindow="-120" windowWidth="29040" windowHeight="15720" xr2:uid="{00000000-000D-0000-FFFF-FFFF00000000}"/>
  </bookViews>
  <sheets>
    <sheet name="ОБОСНОВАНИЕ НМЦК"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7" i="4" l="1"/>
  <c r="L5" i="4"/>
  <c r="M5" i="4" s="1"/>
  <c r="N5" i="4" s="1"/>
  <c r="O5" i="4" s="1"/>
  <c r="I5" i="4"/>
  <c r="J5" i="4" s="1"/>
  <c r="K5" i="4" s="1"/>
  <c r="L6" i="4"/>
  <c r="M6" i="4" s="1"/>
  <c r="N6" i="4" s="1"/>
  <c r="O6" i="4" s="1"/>
  <c r="I6" i="4"/>
  <c r="J6" i="4" s="1"/>
  <c r="K6" i="4" s="1"/>
  <c r="I9" i="4" l="1"/>
</calcChain>
</file>

<file path=xl/sharedStrings.xml><?xml version="1.0" encoding="utf-8"?>
<sst xmlns="http://schemas.openxmlformats.org/spreadsheetml/2006/main" count="34" uniqueCount="31">
  <si>
    <t>№</t>
  </si>
  <si>
    <t>Кол-во</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</si>
  <si>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</si>
  <si>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</si>
  <si>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 xml:space="preserve">Средняя арифметическая цена за единицу     &lt;ц&gt; </t>
  </si>
  <si>
    <t>НМЦК, определенная методом сопоставимых рыночных цен (анализа рынка)*</t>
  </si>
  <si>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</si>
  <si>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</si>
  <si>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</si>
  <si>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Однородность совокупности значений выявленных цен, используемых в расчете НМЦК**</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</si>
  <si>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</si>
  <si>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Федеральное государственное бюджетное учреждение науки Федеральный исследовательский центр «Институт биологии южных морей имени А.О.Ковалевского РАН» (ФИЦ ИнБЮМ)</t>
  </si>
  <si>
    <t>ОБОСНОВАНИЕ НАЧАЛЬНОЙ (МАКСИМАЛЬНОЙ) ЦЕНЫ КОНТРАКТА</t>
  </si>
  <si>
    <t>В результате проведенного выше расчета НМЦК составила, руб.:</t>
  </si>
  <si>
    <t>1.</t>
  </si>
  <si>
    <t>ОКПД2</t>
  </si>
  <si>
    <t>Наименование предмета закупки</t>
  </si>
  <si>
    <t>Ед. изм.</t>
  </si>
  <si>
    <t xml:space="preserve">* Используемый метод определения и обоснования начальной (максимальной) цены Контракта – метод сопоставимых рыночных цен (анализа рынка) (п. 1 ч. 1 ст. 22 Федерального закона от 05.04.2013 № 44-ФЗ). 
ОБОСНОВАНИЕ ВЫБРАННОГО МЕТОДА ОБОСНОВАНИЯ НАЧАЛЬНОЙ (МАКСИМАЛЬНОЙ) ЦЕНЫ КОНТРАКТА: в соответствии со ст. 22 Федерального закона от 05.04.2013 № 44-ФЗ "О контрактной системе в сфере закупок товаров, работ, услуг для обеспечения государственных и муниципальных нужд" и Методическими рекомендациями по применению методов определения начальной (максимальной) цены контракта, утвержденными Приказом Минэкономразвития России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было проведено исследование рынка методом сопоставимых рыночных цен (анализ рынка) на товары / работы / услуги, соотвествующие предмету закупки, и получено 3 (три) ценовых предложения. </t>
  </si>
  <si>
    <t>Источник ценовой информации (руб./ед.изм.)</t>
  </si>
  <si>
    <t>** В соответствии с п. 3.20.1 Методических рекомендаций, утвержденных приказом Минэкономразвития России от 02.10.2013 № 567 расчет произведен с помощью стандартных функций табличного редактора EXCEL.</t>
  </si>
  <si>
    <t>усл.ед.</t>
  </si>
  <si>
    <t>18.12.14.000 — Услуги по печатанию книг, географических карт, гидрографических или аналогичных карт всех видов, репродукций, чертежей и фотографий, открыток</t>
  </si>
  <si>
    <t xml:space="preserve">ИЦИ 1
(вх. № 1762 от 06.08.2026)
</t>
  </si>
  <si>
    <t xml:space="preserve">ИЦИ 2
(вх. № 1763 от 06.08.2026)
</t>
  </si>
  <si>
    <t xml:space="preserve">ИЦИ 3
(вх. № 1764 от 06.08.2026)
</t>
  </si>
  <si>
    <r>
      <rPr>
        <b/>
        <sz val="10"/>
        <rFont val="Times New Roman"/>
        <family val="1"/>
        <charset val="204"/>
      </rPr>
      <t xml:space="preserve">Этап № 2. </t>
    </r>
    <r>
      <rPr>
        <sz val="10"/>
        <rFont val="Times New Roman"/>
        <family val="1"/>
        <charset val="204"/>
      </rPr>
      <t xml:space="preserve">
Печать тиража в количестве 100 экземпляров научного печатного издания – монографии Тихоновой Е.А., Алёмова С.В., Соловьёвой О.В., Бурдиян Н.В., Дорошенко Ю.В., Миронова О.А., Гусевой Е.В., Витер Т.В., Зариповой К.М., Фролкина Г.В., Алёмовой Т.Е., Зиновьевой Е.В., Муравьёвой И.П., Коротковой А.В. «Состояние прибрежных акваторий Крыма и Краснодарского края после разлива нефтепродуктов в результате аварии танкеров в 2007 и 2024 гг.» (2026): 
– печать вышеуказанного тиража научного печатного издания;
– обязательная рассылка контрольных экземпляров (с присвоением ISBN).</t>
    </r>
  </si>
  <si>
    <r>
      <rPr>
        <b/>
        <sz val="10"/>
        <rFont val="Times New Roman"/>
        <family val="1"/>
        <charset val="204"/>
      </rPr>
      <t>Этап № 1.</t>
    </r>
    <r>
      <rPr>
        <sz val="10"/>
        <rFont val="Times New Roman"/>
        <family val="1"/>
        <charset val="204"/>
      </rPr>
      <t xml:space="preserve">
Изготовление макета научного печатного издания – монографии Тихоновой Е.А., Алёмова С.В., Соловьёвой О.В., Бурдиян Н.В., Дорошенко Ю.В., Миронова О.А., Гусевой Е.В., Витер Т.В., Зариповой К.М., Фролкина Г.В., Алёмовой Т.Е., Зиновьевой Е.В., Муравьёвой И.П., Коротковой А.В. «Состояние прибрежных акваторий Крыма и Краснодарского края после разлива нефтепродуктов в результате аварии танкеров в 2007 и 2024 гг.» (2026):
– дизайн внутреннего блока; 
– верстка внутреннего блока;
– корректура; 
– допечатная подготовка.</t>
    </r>
  </si>
  <si>
    <t>ИТОГО, стартовая цена = 186 000,00 руб.</t>
  </si>
  <si>
    <r>
      <t xml:space="preserve">
</t>
    </r>
    <r>
      <rPr>
        <u/>
        <sz val="12"/>
        <rFont val="Times New Roman"/>
        <family val="1"/>
        <charset val="204"/>
      </rPr>
      <t>Главный специалист по закупкам Контрактной службы ОУПОиЗД  ФИЦ ИнБЮМ</t>
    </r>
    <r>
      <rPr>
        <sz val="12"/>
        <rFont val="Times New Roman"/>
        <family val="1"/>
        <charset val="204"/>
      </rPr>
      <t xml:space="preserve">
</t>
    </r>
    <r>
      <rPr>
        <sz val="10"/>
        <rFont val="Times New Roman"/>
        <family val="1"/>
        <charset val="204"/>
      </rPr>
      <t>(должность)</t>
    </r>
    <r>
      <rPr>
        <sz val="12"/>
        <rFont val="Times New Roman"/>
        <family val="1"/>
        <charset val="204"/>
      </rPr>
      <t xml:space="preserve">
_________________ /Н.Ю. Тимченко/
</t>
    </r>
    <r>
      <rPr>
        <sz val="10"/>
        <rFont val="Times New Roman"/>
        <family val="1"/>
        <charset val="204"/>
      </rPr>
      <t>(подпись/расшифровка подписи)</t>
    </r>
    <r>
      <rPr>
        <sz val="12"/>
        <rFont val="Times New Roman"/>
        <family val="1"/>
        <charset val="204"/>
      </rPr>
      <t xml:space="preserve">
"10" августа 2026 г.
</t>
    </r>
  </si>
  <si>
    <t>(Двести тридцать семь тысяч пятьсот девяносто рублей 00 копеек).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</si>
</sst>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04"/>
      <scheme val="minor"/>
    </font>
    <font>
      <b/>
      <sz val="10"/>
      <color indexed="8"/>
      <name val="Times New Roman"/>
      <family val="1"/>
      <charset val="204"/>
    </font>
    <font>
      <sz val="10"/>
      <color indexed="8"/>
      <name val="Times New Roman"/>
      <family val="1"/>
      <charset val="204"/>
    </font>
    <font>
      <i/>
      <sz val="10"/>
      <color indexed="8"/>
      <name val="Times New Roman"/>
      <family val="1"/>
      <charset val="204"/>
    </font>
    <font>
      <b/>
      <sz val="12"/>
      <color indexed="8"/>
      <name val="Times New Roman"/>
      <family val="1"/>
      <charset val="204"/>
    </font>
    <font>
      <sz val="10"/>
      <name val="Times New Roman"/>
      <family val="1"/>
      <charset val="204"/>
    </font>
    <font>
      <sz val="12"/>
      <name val="Times New Roman"/>
      <family val="1"/>
      <charset val="204"/>
    </font>
    <font>
      <u/>
      <sz val="12"/>
      <name val="Times New Roman"/>
      <family val="1"/>
      <charset val="204"/>
    </font>
    <font>
      <sz val="10"/>
      <color indexed="8"/>
      <name val="Times New Roman"/>
      <family val="1"/>
      <charset val="204"/>
    </font>
    <font>
      <b/>
      <sz val="10"/>
      <color indexed="8"/>
      <name val="Times New Roman"/>
      <family val="1"/>
      <charset val="204"/>
    </font>
    <font>
      <b/>
      <sz val="13"/>
      <color indexed="8"/>
      <name val="Times New Roman"/>
      <family val="1"/>
      <charset val="204"/>
    </font>
    <font>
      <sz val="10"/>
      <color theme="1"/>
      <name val="Times New Roman"/>
      <family val="1"/>
      <charset val="204"/>
    </font>
    <font>
      <b/>
      <sz val="13"/>
      <color theme="1"/>
      <name val="Calibri"/>
      <family val="2"/>
      <charset val="204"/>
      <scheme val="minor"/>
    </font>
    <font>
      <b/>
      <sz val="10"/>
      <color rgb="FFFF0000"/>
      <name val="Times New Roman"/>
      <family val="1"/>
      <charset val="204"/>
    </font>
    <font>
      <b/>
      <sz val="20"/>
      <color indexed="8"/>
      <name val="Times New Roman"/>
      <family val="1"/>
      <charset val="204"/>
    </font>
    <font>
      <b/>
      <sz val="20"/>
      <color theme="1"/>
      <name val="Calibri"/>
      <family val="2"/>
      <charset val="204"/>
      <scheme val="minor"/>
    </font>
    <font>
      <b/>
      <sz val="10"/>
      <name val="Times New Roman"/>
      <family val="1"/>
      <charset val="204"/>
    </font>
  </fonts>
  <fills count="6">
    <fill>
      <patternFill patternType="none"/>
    </fill>
    <fill>
      <patternFill patternType="gray125"/>
    </fill>
    <fill>
      <patternFill patternType="solid">
        <fgColor indexed="9"/>
        <bgColor indexed="64"/>
      </patternFill>
    </fill>
    <fill>
      <patternFill patternType="solid">
        <fgColor rgb="FFFFFFB3"/>
        <bgColor indexed="64"/>
      </patternFill>
    </fill>
    <fill>
      <patternFill patternType="solid">
        <fgColor rgb="FF92D05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8">
    <xf numFmtId="0" fontId="0" fillId="0" borderId="0" xfId="0"/>
    <xf numFmtId="0" fontId="2" fillId="0" borderId="1" xfId="0" applyFont="1" applyBorder="1" applyAlignment="1">
      <alignment horizontal="center" vertical="top" wrapText="1"/>
    </xf>
    <xf numFmtId="0" fontId="8" fillId="0" borderId="0" xfId="0" applyFont="1" applyAlignment="1">
      <alignment horizontal="center" vertical="top"/>
    </xf>
    <xf numFmtId="0" fontId="8" fillId="0" borderId="0" xfId="0" applyFont="1"/>
    <xf numFmtId="0" fontId="1"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0" xfId="0" applyFont="1" applyAlignment="1">
      <alignment vertical="center"/>
    </xf>
    <xf numFmtId="2" fontId="9" fillId="0" borderId="0" xfId="0" applyNumberFormat="1" applyFont="1" applyAlignment="1">
      <alignment vertical="center"/>
    </xf>
    <xf numFmtId="0" fontId="8" fillId="0" borderId="0" xfId="0" applyFont="1" applyAlignment="1">
      <alignment wrapText="1"/>
    </xf>
    <xf numFmtId="4" fontId="2" fillId="0" borderId="1" xfId="0" applyNumberFormat="1" applyFont="1" applyBorder="1" applyAlignment="1">
      <alignment horizontal="center" vertical="center" wrapText="1"/>
    </xf>
    <xf numFmtId="4" fontId="9" fillId="2" borderId="0" xfId="0" applyNumberFormat="1" applyFont="1" applyFill="1"/>
    <xf numFmtId="0" fontId="1" fillId="0" borderId="0" xfId="0" applyFont="1" applyAlignment="1">
      <alignment vertical="center"/>
    </xf>
    <xf numFmtId="0" fontId="1" fillId="0" borderId="0" xfId="0" applyFont="1" applyAlignment="1">
      <alignment horizontal="right" vertical="center"/>
    </xf>
    <xf numFmtId="0" fontId="9" fillId="0" borderId="0" xfId="0" applyFont="1" applyAlignment="1">
      <alignment horizontal="right" vertical="center"/>
    </xf>
    <xf numFmtId="4" fontId="9" fillId="0" borderId="0" xfId="0" applyNumberFormat="1" applyFont="1"/>
    <xf numFmtId="0" fontId="2" fillId="0" borderId="2" xfId="0" applyFont="1" applyBorder="1" applyAlignment="1">
      <alignment horizontal="center" vertical="center" wrapText="1"/>
    </xf>
    <xf numFmtId="4" fontId="2" fillId="0" borderId="0" xfId="0" applyNumberFormat="1" applyFont="1"/>
    <xf numFmtId="0" fontId="2" fillId="0" borderId="0" xfId="0" applyFont="1"/>
    <xf numFmtId="4" fontId="2" fillId="0" borderId="1" xfId="0" applyNumberFormat="1" applyFont="1" applyBorder="1" applyAlignment="1">
      <alignment horizontal="center" vertical="center"/>
    </xf>
    <xf numFmtId="4" fontId="8" fillId="0" borderId="0" xfId="0" applyNumberFormat="1" applyFont="1"/>
    <xf numFmtId="0" fontId="5" fillId="0" borderId="1" xfId="0" applyFont="1" applyBorder="1" applyAlignment="1">
      <alignment vertical="center" wrapText="1"/>
    </xf>
    <xf numFmtId="4" fontId="10" fillId="0" borderId="0" xfId="0" applyNumberFormat="1" applyFont="1" applyAlignment="1">
      <alignment horizontal="center"/>
    </xf>
    <xf numFmtId="0" fontId="5" fillId="3" borderId="1" xfId="0" applyFont="1" applyFill="1" applyBorder="1" applyAlignment="1">
      <alignment horizontal="center" vertical="center" wrapText="1"/>
    </xf>
    <xf numFmtId="4" fontId="11" fillId="3" borderId="1" xfId="0" applyNumberFormat="1" applyFont="1" applyFill="1" applyBorder="1" applyAlignment="1">
      <alignment horizontal="center" vertical="center" wrapText="1"/>
    </xf>
    <xf numFmtId="4" fontId="10" fillId="2" borderId="0" xfId="0" applyNumberFormat="1" applyFont="1" applyFill="1"/>
    <xf numFmtId="0" fontId="1" fillId="4" borderId="1" xfId="0" applyFont="1" applyFill="1" applyBorder="1" applyAlignment="1">
      <alignment horizontal="center" vertical="top" wrapText="1"/>
    </xf>
    <xf numFmtId="4" fontId="13" fillId="3" borderId="1" xfId="0" applyNumberFormat="1" applyFont="1" applyFill="1" applyBorder="1" applyAlignment="1">
      <alignment horizontal="center" vertical="center" wrapText="1"/>
    </xf>
    <xf numFmtId="0" fontId="6"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justify" vertical="top" wrapText="1"/>
    </xf>
    <xf numFmtId="0" fontId="8" fillId="0" borderId="0" xfId="0" applyFont="1" applyAlignment="1">
      <alignment horizontal="justify" vertical="top" wrapText="1"/>
    </xf>
    <xf numFmtId="0" fontId="0" fillId="0" borderId="0" xfId="0" applyAlignment="1">
      <alignment horizontal="justify" vertical="top"/>
    </xf>
    <xf numFmtId="0" fontId="10" fillId="3" borderId="0" xfId="0" applyFont="1" applyFill="1" applyAlignment="1">
      <alignment vertical="center"/>
    </xf>
    <xf numFmtId="0" fontId="12" fillId="3" borderId="0" xfId="0" applyFont="1" applyFill="1"/>
    <xf numFmtId="0" fontId="14" fillId="5" borderId="0" xfId="0" applyFont="1" applyFill="1" applyAlignment="1">
      <alignment vertical="top" wrapText="1"/>
    </xf>
    <xf numFmtId="0" fontId="15" fillId="5" borderId="0" xfId="0" applyFont="1" applyFill="1" applyAlignment="1">
      <alignment vertical="top" wrapText="1"/>
    </xf>
    <xf numFmtId="0" fontId="4" fillId="0" borderId="0" xfId="0" applyFont="1" applyAlignment="1">
      <alignment horizontal="center" vertical="top" wrapText="1"/>
    </xf>
    <xf numFmtId="0" fontId="0" fillId="0" borderId="0" xfId="0" applyAlignment="1">
      <alignment horizontal="center" vertical="top"/>
    </xf>
    <xf numFmtId="0" fontId="1" fillId="0" borderId="5" xfId="0" applyFont="1" applyBorder="1" applyAlignment="1">
      <alignment horizontal="center" vertical="center" wrapText="1"/>
    </xf>
    <xf numFmtId="0" fontId="0" fillId="0" borderId="6" xfId="0" applyBorder="1" applyAlignment="1">
      <alignment horizontal="center" vertical="center" wrapText="1"/>
    </xf>
    <xf numFmtId="0" fontId="4" fillId="0" borderId="7" xfId="0" applyFont="1" applyBorder="1" applyAlignment="1">
      <alignment horizontal="center" vertical="center" wrapText="1"/>
    </xf>
    <xf numFmtId="0" fontId="0" fillId="0" borderId="7" xfId="0" applyBorder="1"/>
    <xf numFmtId="0" fontId="1" fillId="0" borderId="2" xfId="0" applyFont="1" applyBorder="1" applyAlignment="1">
      <alignment horizontal="center" vertical="top" wrapText="1"/>
    </xf>
    <xf numFmtId="0" fontId="8" fillId="0" borderId="3" xfId="0" applyFont="1" applyBorder="1"/>
    <xf numFmtId="0" fontId="8" fillId="0" borderId="4" xfId="0" applyFont="1" applyBorder="1"/>
    <xf numFmtId="0" fontId="4" fillId="0" borderId="0" xfId="0" applyFont="1" applyAlignment="1">
      <alignment horizontal="right" vertical="center"/>
    </xf>
    <xf numFmtId="2" fontId="1" fillId="0" borderId="1" xfId="0" applyNumberFormat="1" applyFont="1" applyBorder="1" applyAlignment="1">
      <alignment horizontal="center" vertical="top" wrapText="1"/>
    </xf>
    <xf numFmtId="0" fontId="1" fillId="0" borderId="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colors>
    <mruColors>
      <color rgb="FFFF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8</xdr:col>
      <xdr:colOff>19050</xdr:colOff>
      <xdr:row>3</xdr:row>
      <xdr:rowOff>952500</xdr:rowOff>
    </xdr:from>
    <xdr:to>
      <xdr:col>9</xdr:col>
      <xdr:colOff>0</xdr:colOff>
      <xdr:row>3</xdr:row>
      <xdr:rowOff>1304925</xdr:rowOff>
    </xdr:to>
    <xdr:pic>
      <xdr:nvPicPr>
        <xdr:cNvPr id="8227" name="Picture 1">
          <a:extLst>
            <a:ext uri="{FF2B5EF4-FFF2-40B4-BE49-F238E27FC236}">
              <a16:creationId xmlns:a16="http://schemas.microsoft.com/office/drawing/2014/main" id="{BC6B8649-FB98-4EDA-D30F-9B4481C5E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0" y="2600325"/>
          <a:ext cx="12573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304800</xdr:colOff>
      <xdr:row>3</xdr:row>
      <xdr:rowOff>1238250</xdr:rowOff>
    </xdr:from>
    <xdr:to>
      <xdr:col>9</xdr:col>
      <xdr:colOff>457200</xdr:colOff>
      <xdr:row>3</xdr:row>
      <xdr:rowOff>1466850</xdr:rowOff>
    </xdr:to>
    <xdr:pic>
      <xdr:nvPicPr>
        <xdr:cNvPr id="8228" name="Picture 6">
          <a:extLst>
            <a:ext uri="{FF2B5EF4-FFF2-40B4-BE49-F238E27FC236}">
              <a16:creationId xmlns:a16="http://schemas.microsoft.com/office/drawing/2014/main" id="{99FC900E-8F76-9D59-6DAB-B8DC4343AB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82100" y="2886075"/>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19050</xdr:colOff>
      <xdr:row>3</xdr:row>
      <xdr:rowOff>952500</xdr:rowOff>
    </xdr:from>
    <xdr:to>
      <xdr:col>9</xdr:col>
      <xdr:colOff>0</xdr:colOff>
      <xdr:row>3</xdr:row>
      <xdr:rowOff>1304925</xdr:rowOff>
    </xdr:to>
    <xdr:pic>
      <xdr:nvPicPr>
        <xdr:cNvPr id="8229" name="Picture 1">
          <a:extLst>
            <a:ext uri="{FF2B5EF4-FFF2-40B4-BE49-F238E27FC236}">
              <a16:creationId xmlns:a16="http://schemas.microsoft.com/office/drawing/2014/main" id="{3B4FE925-69A0-3ADB-E81A-17F9629030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0" y="2600325"/>
          <a:ext cx="12573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304800</xdr:colOff>
      <xdr:row>3</xdr:row>
      <xdr:rowOff>1238250</xdr:rowOff>
    </xdr:from>
    <xdr:to>
      <xdr:col>9</xdr:col>
      <xdr:colOff>457200</xdr:colOff>
      <xdr:row>3</xdr:row>
      <xdr:rowOff>1466850</xdr:rowOff>
    </xdr:to>
    <xdr:pic>
      <xdr:nvPicPr>
        <xdr:cNvPr id="8230" name="Picture 6">
          <a:extLst>
            <a:ext uri="{FF2B5EF4-FFF2-40B4-BE49-F238E27FC236}">
              <a16:creationId xmlns:a16="http://schemas.microsoft.com/office/drawing/2014/main" id="{5FBD2F6A-19A5-2CD5-BC6E-3C7820966E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82100" y="2886075"/>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19050</xdr:colOff>
      <xdr:row>3</xdr:row>
      <xdr:rowOff>952500</xdr:rowOff>
    </xdr:from>
    <xdr:to>
      <xdr:col>11</xdr:col>
      <xdr:colOff>0</xdr:colOff>
      <xdr:row>3</xdr:row>
      <xdr:rowOff>1304925</xdr:rowOff>
    </xdr:to>
    <xdr:pic>
      <xdr:nvPicPr>
        <xdr:cNvPr id="8231" name="Picture 1">
          <a:extLst>
            <a:ext uri="{FF2B5EF4-FFF2-40B4-BE49-F238E27FC236}">
              <a16:creationId xmlns:a16="http://schemas.microsoft.com/office/drawing/2014/main" id="{999306B0-8701-40F7-8883-7BC68461D7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10800" y="2600325"/>
          <a:ext cx="8191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19050</xdr:colOff>
      <xdr:row>3</xdr:row>
      <xdr:rowOff>923925</xdr:rowOff>
    </xdr:from>
    <xdr:to>
      <xdr:col>9</xdr:col>
      <xdr:colOff>1019175</xdr:colOff>
      <xdr:row>3</xdr:row>
      <xdr:rowOff>1362075</xdr:rowOff>
    </xdr:to>
    <xdr:pic>
      <xdr:nvPicPr>
        <xdr:cNvPr id="8232" name="Picture 2">
          <a:extLst>
            <a:ext uri="{FF2B5EF4-FFF2-40B4-BE49-F238E27FC236}">
              <a16:creationId xmlns:a16="http://schemas.microsoft.com/office/drawing/2014/main" id="{2B515695-ECC1-1E65-2C4E-9DA1C55DE5A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96350" y="2571750"/>
          <a:ext cx="10001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19050</xdr:colOff>
      <xdr:row>3</xdr:row>
      <xdr:rowOff>1600200</xdr:rowOff>
    </xdr:from>
    <xdr:to>
      <xdr:col>11</xdr:col>
      <xdr:colOff>1504950</xdr:colOff>
      <xdr:row>3</xdr:row>
      <xdr:rowOff>1962150</xdr:rowOff>
    </xdr:to>
    <xdr:pic>
      <xdr:nvPicPr>
        <xdr:cNvPr id="8233" name="Picture 5">
          <a:extLst>
            <a:ext uri="{FF2B5EF4-FFF2-40B4-BE49-F238E27FC236}">
              <a16:creationId xmlns:a16="http://schemas.microsoft.com/office/drawing/2014/main" id="{01E9FCAC-8FD5-B316-559D-E60858E8F9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049000" y="3248025"/>
          <a:ext cx="14859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304800</xdr:colOff>
      <xdr:row>3</xdr:row>
      <xdr:rowOff>1238250</xdr:rowOff>
    </xdr:from>
    <xdr:to>
      <xdr:col>11</xdr:col>
      <xdr:colOff>457200</xdr:colOff>
      <xdr:row>3</xdr:row>
      <xdr:rowOff>1466850</xdr:rowOff>
    </xdr:to>
    <xdr:pic>
      <xdr:nvPicPr>
        <xdr:cNvPr id="8234" name="Picture 6">
          <a:extLst>
            <a:ext uri="{FF2B5EF4-FFF2-40B4-BE49-F238E27FC236}">
              <a16:creationId xmlns:a16="http://schemas.microsoft.com/office/drawing/2014/main" id="{8AB4576F-8D15-6727-E53B-95C311C9FF3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34750" y="2886075"/>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6"/>
  <sheetViews>
    <sheetView tabSelected="1" topLeftCell="A5" workbookViewId="0">
      <selection activeCell="A11" sqref="A11:O11"/>
    </sheetView>
  </sheetViews>
  <sheetFormatPr defaultRowHeight="12.75" x14ac:dyDescent="0.2"/>
  <cols>
    <col min="1" max="1" width="3.140625" style="3" customWidth="1"/>
    <col min="2" max="2" width="37.140625" style="3" customWidth="1"/>
    <col min="3" max="3" width="18.28515625" style="3" customWidth="1"/>
    <col min="4" max="4" width="8.42578125" style="3" customWidth="1"/>
    <col min="5" max="5" width="8.140625" style="3" customWidth="1"/>
    <col min="6" max="6" width="13.85546875" style="3" customWidth="1"/>
    <col min="7" max="7" width="14.7109375" style="3" customWidth="1"/>
    <col min="8" max="8" width="14.5703125" style="3" customWidth="1"/>
    <col min="9" max="9" width="19.140625" style="3" customWidth="1"/>
    <col min="10" max="10" width="19.7109375" style="3" customWidth="1"/>
    <col min="11" max="11" width="12.5703125" style="3" customWidth="1"/>
    <col min="12" max="12" width="29" style="3" customWidth="1"/>
    <col min="13" max="13" width="16.42578125" style="3" customWidth="1"/>
    <col min="14" max="14" width="13.7109375" style="3" customWidth="1"/>
    <col min="15" max="15" width="13.85546875" style="3" customWidth="1"/>
    <col min="16" max="16384" width="9.140625" style="3"/>
  </cols>
  <sheetData>
    <row r="1" spans="1:30" ht="39" customHeight="1" x14ac:dyDescent="0.2">
      <c r="A1" s="36" t="s">
        <v>12</v>
      </c>
      <c r="B1" s="36"/>
      <c r="C1" s="36"/>
      <c r="D1" s="36"/>
      <c r="E1" s="36"/>
      <c r="F1" s="36"/>
      <c r="G1" s="36"/>
      <c r="H1" s="36"/>
      <c r="I1" s="36"/>
      <c r="J1" s="36"/>
      <c r="K1" s="36"/>
      <c r="L1" s="36"/>
      <c r="M1" s="37"/>
      <c r="N1" s="37"/>
      <c r="O1" s="37"/>
      <c r="P1" s="8"/>
      <c r="Q1" s="8"/>
      <c r="R1" s="8"/>
      <c r="S1" s="8"/>
      <c r="T1" s="8"/>
      <c r="U1" s="8"/>
      <c r="V1" s="8"/>
      <c r="W1" s="8"/>
      <c r="X1" s="8"/>
      <c r="Y1" s="8"/>
      <c r="Z1" s="8"/>
      <c r="AA1" s="8"/>
      <c r="AB1" s="8"/>
      <c r="AC1" s="8"/>
      <c r="AD1" s="8"/>
    </row>
    <row r="2" spans="1:30" ht="39" customHeight="1" x14ac:dyDescent="0.25">
      <c r="A2" s="40" t="s">
        <v>11</v>
      </c>
      <c r="B2" s="40"/>
      <c r="C2" s="40"/>
      <c r="D2" s="40"/>
      <c r="E2" s="40"/>
      <c r="F2" s="40"/>
      <c r="G2" s="40"/>
      <c r="H2" s="40"/>
      <c r="I2" s="40"/>
      <c r="J2" s="40"/>
      <c r="K2" s="40"/>
      <c r="L2" s="40"/>
      <c r="M2" s="41"/>
      <c r="N2" s="41"/>
      <c r="O2" s="41"/>
      <c r="P2" s="8"/>
      <c r="Q2" s="8"/>
      <c r="R2" s="8"/>
      <c r="S2" s="8"/>
      <c r="T2" s="8"/>
      <c r="U2" s="8"/>
      <c r="V2" s="8"/>
      <c r="W2" s="8"/>
      <c r="X2" s="8"/>
      <c r="Y2" s="8"/>
      <c r="Z2" s="8"/>
      <c r="AA2" s="8"/>
      <c r="AB2" s="8"/>
      <c r="AC2" s="8"/>
      <c r="AD2" s="8"/>
    </row>
    <row r="3" spans="1:30" ht="39" customHeight="1" x14ac:dyDescent="0.2">
      <c r="A3" s="47" t="s">
        <v>0</v>
      </c>
      <c r="B3" s="28" t="s">
        <v>16</v>
      </c>
      <c r="C3" s="38" t="s">
        <v>15</v>
      </c>
      <c r="D3" s="28" t="s">
        <v>17</v>
      </c>
      <c r="E3" s="28" t="s">
        <v>1</v>
      </c>
      <c r="F3" s="28" t="s">
        <v>19</v>
      </c>
      <c r="G3" s="28"/>
      <c r="H3" s="28"/>
      <c r="I3" s="46" t="s">
        <v>9</v>
      </c>
      <c r="J3" s="46"/>
      <c r="K3" s="46"/>
      <c r="L3" s="42" t="s">
        <v>5</v>
      </c>
      <c r="M3" s="43"/>
      <c r="N3" s="43"/>
      <c r="O3" s="44"/>
    </row>
    <row r="4" spans="1:30" ht="159" customHeight="1" x14ac:dyDescent="0.2">
      <c r="A4" s="47"/>
      <c r="B4" s="28"/>
      <c r="C4" s="39"/>
      <c r="D4" s="28"/>
      <c r="E4" s="28"/>
      <c r="F4" s="25" t="s">
        <v>23</v>
      </c>
      <c r="G4" s="25" t="s">
        <v>24</v>
      </c>
      <c r="H4" s="25" t="s">
        <v>25</v>
      </c>
      <c r="I4" s="4" t="s">
        <v>4</v>
      </c>
      <c r="J4" s="4" t="s">
        <v>2</v>
      </c>
      <c r="K4" s="4" t="s">
        <v>3</v>
      </c>
      <c r="L4" s="1" t="s">
        <v>10</v>
      </c>
      <c r="M4" s="5" t="s">
        <v>6</v>
      </c>
      <c r="N4" s="5" t="s">
        <v>7</v>
      </c>
      <c r="O4" s="5" t="s">
        <v>8</v>
      </c>
    </row>
    <row r="5" spans="1:30" s="2" customFormat="1" ht="216" customHeight="1" x14ac:dyDescent="0.25">
      <c r="A5" s="15" t="s">
        <v>14</v>
      </c>
      <c r="B5" s="20" t="s">
        <v>27</v>
      </c>
      <c r="C5" s="22" t="s">
        <v>22</v>
      </c>
      <c r="D5" s="22" t="s">
        <v>21</v>
      </c>
      <c r="E5" s="22">
        <v>1</v>
      </c>
      <c r="F5" s="23">
        <v>55000</v>
      </c>
      <c r="G5" s="23">
        <v>92170</v>
      </c>
      <c r="H5" s="26">
        <v>48000</v>
      </c>
      <c r="I5" s="9">
        <f t="shared" ref="I5" si="0">AVERAGE(F5:H5)</f>
        <v>65056.666666666664</v>
      </c>
      <c r="J5" s="18">
        <f t="shared" ref="J5" si="1">SQRT(((SUM((POWER(F5-I5,2)),(POWER(G5-I5,2)),(POWER(H5-I5,2)))/(COLUMNS(F5:H5)-1))))</f>
        <v>23740.253438692125</v>
      </c>
      <c r="K5" s="18">
        <f t="shared" ref="K5" si="2">J5/I5*100</f>
        <v>36.491653592292039</v>
      </c>
      <c r="L5" s="18">
        <f t="shared" ref="L5" si="3">((E5/3)*(SUM(F5:H5)))</f>
        <v>65056.666666666664</v>
      </c>
      <c r="M5" s="18">
        <f t="shared" ref="M5" si="4">L5/E5</f>
        <v>65056.666666666664</v>
      </c>
      <c r="N5" s="18">
        <f t="shared" ref="N5" si="5">ROUND(M5,2)</f>
        <v>65056.67</v>
      </c>
      <c r="O5" s="18">
        <f t="shared" ref="O5" si="6">N5*E5</f>
        <v>65056.67</v>
      </c>
    </row>
    <row r="6" spans="1:30" s="2" customFormat="1" ht="216.75" x14ac:dyDescent="0.25">
      <c r="A6" s="15" t="s">
        <v>14</v>
      </c>
      <c r="B6" s="20" t="s">
        <v>26</v>
      </c>
      <c r="C6" s="22" t="s">
        <v>22</v>
      </c>
      <c r="D6" s="22" t="s">
        <v>21</v>
      </c>
      <c r="E6" s="22">
        <v>1</v>
      </c>
      <c r="F6" s="23">
        <v>240000</v>
      </c>
      <c r="G6" s="23">
        <v>139600</v>
      </c>
      <c r="H6" s="26">
        <v>138000</v>
      </c>
      <c r="I6" s="9">
        <f t="shared" ref="I6" si="7">AVERAGE(F6:H6)</f>
        <v>172533.33333333334</v>
      </c>
      <c r="J6" s="18">
        <f t="shared" ref="J6" si="8">SQRT(((SUM((POWER(F6-I6,2)),(POWER(G6-I6,2)),(POWER(H6-I6,2)))/(COLUMNS(F6:H6)-1))))</f>
        <v>58433.32382582163</v>
      </c>
      <c r="K6" s="18">
        <f t="shared" ref="K6" si="9">J6/I6*100</f>
        <v>33.867846112338654</v>
      </c>
      <c r="L6" s="18">
        <f t="shared" ref="L6" si="10">((E6/3)*(SUM(F6:H6)))</f>
        <v>172533.33333333331</v>
      </c>
      <c r="M6" s="18">
        <f t="shared" ref="M6" si="11">L6/E6</f>
        <v>172533.33333333331</v>
      </c>
      <c r="N6" s="18">
        <f t="shared" ref="N6" si="12">ROUND(M6,2)</f>
        <v>172533.33</v>
      </c>
      <c r="O6" s="18">
        <f t="shared" ref="O6" si="13">N6*E6</f>
        <v>172533.33</v>
      </c>
    </row>
    <row r="7" spans="1:30" ht="18" customHeight="1" x14ac:dyDescent="0.25">
      <c r="A7" s="17"/>
      <c r="B7" s="17"/>
      <c r="C7" s="17"/>
      <c r="D7" s="17"/>
      <c r="E7" s="17"/>
      <c r="F7" s="16"/>
      <c r="G7" s="16"/>
      <c r="H7" s="16"/>
      <c r="I7" s="17"/>
      <c r="J7" s="17"/>
      <c r="K7" s="17"/>
      <c r="L7" s="17"/>
      <c r="M7" s="17"/>
      <c r="N7" s="17"/>
      <c r="O7" s="24">
        <f>SUM(O5:O6)</f>
        <v>237590</v>
      </c>
    </row>
    <row r="9" spans="1:30" ht="15.75" customHeight="1" x14ac:dyDescent="0.3">
      <c r="A9" s="45" t="s">
        <v>13</v>
      </c>
      <c r="B9" s="45"/>
      <c r="C9" s="45"/>
      <c r="D9" s="45"/>
      <c r="E9" s="45"/>
      <c r="F9" s="45"/>
      <c r="G9" s="45"/>
      <c r="H9" s="45"/>
      <c r="I9" s="21">
        <f>O7</f>
        <v>237590</v>
      </c>
      <c r="J9" s="32" t="s">
        <v>30</v>
      </c>
      <c r="K9" s="33"/>
      <c r="L9" s="33"/>
      <c r="M9" s="33"/>
      <c r="N9" s="33"/>
      <c r="O9" s="33"/>
    </row>
    <row r="10" spans="1:30" ht="15.75" customHeight="1" x14ac:dyDescent="0.2">
      <c r="A10" s="12"/>
      <c r="B10" s="13"/>
      <c r="C10" s="13"/>
      <c r="D10" s="13"/>
      <c r="E10" s="13"/>
      <c r="F10" s="13"/>
      <c r="G10" s="13"/>
      <c r="H10" s="13"/>
      <c r="I10" s="14"/>
      <c r="J10" s="11"/>
      <c r="K10" s="6"/>
      <c r="L10" s="7"/>
      <c r="O10" s="10"/>
    </row>
    <row r="11" spans="1:30" ht="72.75" customHeight="1" x14ac:dyDescent="0.2">
      <c r="A11" s="29" t="s">
        <v>18</v>
      </c>
      <c r="B11" s="30"/>
      <c r="C11" s="30"/>
      <c r="D11" s="30"/>
      <c r="E11" s="30"/>
      <c r="F11" s="30"/>
      <c r="G11" s="30"/>
      <c r="H11" s="30"/>
      <c r="I11" s="30"/>
      <c r="J11" s="30"/>
      <c r="K11" s="30"/>
      <c r="L11" s="30"/>
      <c r="M11" s="31"/>
      <c r="N11" s="31"/>
      <c r="O11" s="31"/>
    </row>
    <row r="12" spans="1:30" ht="18.75" customHeight="1" x14ac:dyDescent="0.2">
      <c r="A12" s="17" t="s">
        <v>20</v>
      </c>
    </row>
    <row r="14" spans="1:30" ht="26.25" x14ac:dyDescent="0.2">
      <c r="B14" s="34" t="s">
        <v>28</v>
      </c>
      <c r="C14" s="35"/>
      <c r="D14" s="35"/>
      <c r="E14" s="35"/>
      <c r="F14" s="35"/>
      <c r="G14" s="35"/>
      <c r="H14" s="35"/>
      <c r="I14" s="35"/>
      <c r="J14" s="35"/>
      <c r="K14" s="35"/>
      <c r="L14" s="35"/>
      <c r="M14" s="35"/>
      <c r="N14" s="35"/>
      <c r="O14" s="35"/>
    </row>
    <row r="16" spans="1:30" ht="98.25" customHeight="1" x14ac:dyDescent="0.2">
      <c r="B16" s="27" t="s">
        <v>29</v>
      </c>
      <c r="C16" s="27"/>
      <c r="D16" s="27"/>
      <c r="E16" s="27"/>
      <c r="F16" s="27"/>
      <c r="I16" s="19"/>
      <c r="M16" s="19"/>
    </row>
  </sheetData>
  <mergeCells count="15">
    <mergeCell ref="A1:O1"/>
    <mergeCell ref="C3:C4"/>
    <mergeCell ref="A2:O2"/>
    <mergeCell ref="L3:O3"/>
    <mergeCell ref="A9:H9"/>
    <mergeCell ref="F3:H3"/>
    <mergeCell ref="I3:K3"/>
    <mergeCell ref="A3:A4"/>
    <mergeCell ref="B16:F16"/>
    <mergeCell ref="B3:B4"/>
    <mergeCell ref="D3:D4"/>
    <mergeCell ref="E3:E4"/>
    <mergeCell ref="A11:O11"/>
    <mergeCell ref="J9:O9"/>
    <mergeCell ref="B14:O14"/>
  </mergeCells>
  <phoneticPr fontId="0" type="noConversion"/>
  <printOptions horizontalCentered="1"/>
  <pageMargins left="0.59055118110236227" right="0.59055118110236227" top="0.78740157480314965" bottom="0.39370078740157483" header="0.31496062992125984" footer="0.31496062992125984"/>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ОБОСНОВАНИЕ НМЦК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User</cp:lastModifiedBy>
  <cp:lastPrinted>2023-12-12T15:15:49Z</cp:lastPrinted>
  <dcterms:created xsi:type="dcterms:W3CDTF">2014-01-15T18:15:09Z</dcterms:created>
  <dcterms:modified xsi:type="dcterms:W3CDTF">2026-08-10T19:22:32Z</dcterms:modified>
</cp:coreProperties>
</file>