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825" tabRatio="749"/>
  </bookViews>
  <sheets>
    <sheet name="НМЦК" sheetId="35" r:id="rId1"/>
  </sheets>
  <definedNames>
    <definedName name="_xlnm.Print_Area" localSheetId="0">НМЦК!$A$5:$P$25</definedName>
  </definedNames>
  <calcPr calcId="152511"/>
</workbook>
</file>

<file path=xl/calcChain.xml><?xml version="1.0" encoding="utf-8"?>
<calcChain xmlns="http://schemas.openxmlformats.org/spreadsheetml/2006/main">
  <c r="M8" i="35" l="1"/>
  <c r="L8" i="35"/>
  <c r="J8" i="35"/>
  <c r="J9" i="35" s="1"/>
  <c r="H8" i="35"/>
  <c r="N8" i="35" l="1"/>
  <c r="M9" i="35"/>
  <c r="N9" i="35"/>
  <c r="H9" i="35"/>
  <c r="L9" i="35"/>
  <c r="O8" i="35"/>
  <c r="P8" i="35" s="1"/>
  <c r="O9" i="35" l="1"/>
  <c r="P9" i="35" s="1"/>
</calcChain>
</file>

<file path=xl/sharedStrings.xml><?xml version="1.0" encoding="utf-8"?>
<sst xmlns="http://schemas.openxmlformats.org/spreadsheetml/2006/main" count="27" uniqueCount="23">
  <si>
    <t>№ п/п</t>
  </si>
  <si>
    <t>Цена</t>
  </si>
  <si>
    <t>Сумма</t>
  </si>
  <si>
    <t>Средняя</t>
  </si>
  <si>
    <t>НМЦК</t>
  </si>
  <si>
    <t>Среднее квадратичное отклонение</t>
  </si>
  <si>
    <t>Кол-во</t>
  </si>
  <si>
    <t>шт</t>
  </si>
  <si>
    <t>Коэффициент вариации цен V (%) (не должен превышать 33%</t>
  </si>
  <si>
    <t xml:space="preserve">Расчетное значение НМЦК  определяется по формуле:
где:
НМЦКрын – НМЦК, определяемая методом сопоставимых рыночных цен (анализа рынка);
      – количество (объём) закупаемого товара (работы, услуги);
      – количество значений, используемых в расчёте;
      – номер источника ценовой информации;
      – цена единицы товара, работы, услуги, представленная в источнике с номером i,  скорректированная с учётом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 
</t>
  </si>
  <si>
    <t>Наименование</t>
  </si>
  <si>
    <t xml:space="preserve"> Таблица № 1 «Информация о ценовых предложениях»</t>
  </si>
  <si>
    <t>Единица измерения</t>
  </si>
  <si>
    <t xml:space="preserve">Приложение № 2 Расчет начальной (максимальной) цены контракта на оказание услуг по страхованию гражданской ответственности 
владельцев беспилотных авиационных систем перед третьими лицами
</t>
  </si>
  <si>
    <t>Инвентарный номер</t>
  </si>
  <si>
    <t>Регистрационный номер</t>
  </si>
  <si>
    <r>
      <t>Ценовое предложение № 1                                                   № 2/2245-2026 от 27.03.2026</t>
    </r>
    <r>
      <rPr>
        <b/>
        <sz val="11"/>
        <color rgb="FFFF0000"/>
        <rFont val="Times New Roman"/>
        <family val="1"/>
        <charset val="204"/>
      </rPr>
      <t xml:space="preserve">    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</t>
    </r>
  </si>
  <si>
    <r>
      <t>Ценовое предложение № 2                                                                                                                       №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2/2313-2026 от 30.03.2026</t>
    </r>
  </si>
  <si>
    <t>Ценовое предложение № 3                                                                                                                           № 2 /2469-2026 от 02.04.2026</t>
  </si>
  <si>
    <t>Наименование закупки: оказание услуг по страхованию гражданской ответственности 
владельцев беспилотных авиационных систем перед третьими лицами
Код ОКПД2:  65.12.32
Используемый метод определения начальной (максимальной) цены контракта цены товара (работ, услуг): метод сопоставимых рыночных цен (анализа рынка). 
Метод сопоставимых рыночных цен (анализа рынка) заключается в определении начальной (максимальной) цены контракта на основании информации о рыночных ценах идентичных товаров (работ, услуг), планируемых к закупкам, или при их отсутствии однородных товаров (работ, услуг).  В соответствии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утвержденные приказом Минэкономразвития РФ от 02.10.2013 № 567 метод сопоставимых рыночных цен (анализа рынка) является приоритетным для определения и обоснования НМЦК.
В соответствии с п. 3.7.1 Методических рекомендаций Заказчиком были направлены запросы о предоставлении ценовой информации поставщикам (подрядчикам, исполнителям), оказывающим необходимые услуги, информация о которых имеется в свободном доступе. 
Заказчиком были подготовлены и направлены по электронной почте запросы о предоставлении ценовой информации потенциальным поставщикам (подрядчикам, исполнителям).
В целях применения метода сопоставимых рыночных цен (анализа рынка) и получения ценовой информации проведено исследование рынка путем размещения запроса о предоставлении ценовой информации в единой информационной системе в сфере закупок товаров, работ, услуг для обеспечения государственных или муниципальных нужд, направления Государственным заказчиком поставщикам (подрядчикам, исполнителям), о предоставлении ценовой информации, обладающим опытом поставок соответствующих товаров, работ, услуг, информация о которых имеется в свободном доступе. Письма-запросы были направлены 3 (трем) потенциальным исполнителям: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запрос цен в ЕИС от 25.03.2026 №0138100002326000014, ответов не поступило.
- запрос цен от 25.03.2026 исх. №03-01-07/1509;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ответ на запросы цен, направленные поставщикам (подрядчикам, исполнителям), поступило три ценовых предложений, информация о которых содержится в Таблице № 1 «Информация о ценовых предложениях».</t>
  </si>
  <si>
    <t>Мультикоптер-Квадрокоптер DJI Mavic 3 Pro Fly More Combo з/н 1581F67QC236201490ZP</t>
  </si>
  <si>
    <t>h077711</t>
  </si>
  <si>
    <t>Идентичность, однородность услуг: идентичны.
Сопоставимость с условиями закупки коммерческих и (или) финансовых условий оказания услуг: условия закупки сопоставимы.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начальной (максимальной) цены государственного контракта: 23.06.2026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</si>
</sst>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 applyAlignment="1"/>
    <xf numFmtId="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/>
    </xf>
    <xf numFmtId="2" fontId="1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4" fontId="3" fillId="4" borderId="0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center"/>
    </xf>
    <xf numFmtId="2" fontId="1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righ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0985/" TargetMode="External"/><Relationship Id="rId3" Type="http://schemas.openxmlformats.org/officeDocument/2006/relationships/image" Target="../media/image3.gif"/><Relationship Id="rId7" Type="http://schemas.openxmlformats.org/officeDocument/2006/relationships/image" Target="../media/image5.gi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http://www.1gl.ru/system/content/feature/image/591798/" TargetMode="External"/><Relationship Id="rId5" Type="http://schemas.openxmlformats.org/officeDocument/2006/relationships/image" Target="../media/image4.gif"/><Relationship Id="rId4" Type="http://schemas.openxmlformats.org/officeDocument/2006/relationships/image" Target="http://www.1gl.ru/system/content/feature/image/591812/" TargetMode="External"/><Relationship Id="rId9" Type="http://schemas.openxmlformats.org/officeDocument/2006/relationships/image" Target="../media/image6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239459</xdr:colOff>
      <xdr:row>6</xdr:row>
      <xdr:rowOff>390525</xdr:rowOff>
    </xdr:from>
    <xdr:to>
      <xdr:col>14</xdr:col>
      <xdr:colOff>1066801</xdr:colOff>
      <xdr:row>6</xdr:row>
      <xdr:rowOff>800100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8284" y="2638425"/>
          <a:ext cx="827342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</xdr:row>
      <xdr:rowOff>190500</xdr:rowOff>
    </xdr:from>
    <xdr:to>
      <xdr:col>1</xdr:col>
      <xdr:colOff>219075</xdr:colOff>
      <xdr:row>18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50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16</xdr:row>
      <xdr:rowOff>28575</xdr:rowOff>
    </xdr:from>
    <xdr:to>
      <xdr:col>1</xdr:col>
      <xdr:colOff>180975</xdr:colOff>
      <xdr:row>16</xdr:row>
      <xdr:rowOff>190500</xdr:rowOff>
    </xdr:to>
    <xdr:pic>
      <xdr:nvPicPr>
        <xdr:cNvPr id="14" name="Рисунок 13" descr="http://www.1gl.ru/system/content/feature/image/591812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3441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64294</xdr:colOff>
      <xdr:row>15</xdr:row>
      <xdr:rowOff>51197</xdr:rowOff>
    </xdr:from>
    <xdr:to>
      <xdr:col>1</xdr:col>
      <xdr:colOff>188119</xdr:colOff>
      <xdr:row>15</xdr:row>
      <xdr:rowOff>194072</xdr:rowOff>
    </xdr:to>
    <xdr:pic>
      <xdr:nvPicPr>
        <xdr:cNvPr id="15" name="Рисунок 14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4" y="10166747"/>
          <a:ext cx="123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67866</xdr:colOff>
      <xdr:row>14</xdr:row>
      <xdr:rowOff>51197</xdr:rowOff>
    </xdr:from>
    <xdr:to>
      <xdr:col>1</xdr:col>
      <xdr:colOff>191691</xdr:colOff>
      <xdr:row>14</xdr:row>
      <xdr:rowOff>196453</xdr:rowOff>
    </xdr:to>
    <xdr:pic>
      <xdr:nvPicPr>
        <xdr:cNvPr id="16" name="Рисунок 15" descr="http://www.1gl.ru/system/content/feature/image/2630985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66" y="9966722"/>
          <a:ext cx="123825" cy="145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</xdr:row>
      <xdr:rowOff>158748</xdr:rowOff>
    </xdr:from>
    <xdr:to>
      <xdr:col>10</xdr:col>
      <xdr:colOff>291589</xdr:colOff>
      <xdr:row>12</xdr:row>
      <xdr:rowOff>126999</xdr:rowOff>
    </xdr:to>
    <xdr:pic>
      <xdr:nvPicPr>
        <xdr:cNvPr id="1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2606" y="9074148"/>
          <a:ext cx="4017983" cy="56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abSelected="1" topLeftCell="A4" zoomScale="90" zoomScaleNormal="90" zoomScaleSheetLayoutView="80" workbookViewId="0">
      <selection activeCell="D8" sqref="D8"/>
    </sheetView>
  </sheetViews>
  <sheetFormatPr defaultRowHeight="15.75" x14ac:dyDescent="0.25"/>
  <cols>
    <col min="1" max="1" width="9.42578125" style="1" customWidth="1"/>
    <col min="2" max="2" width="51.85546875" style="4" customWidth="1"/>
    <col min="3" max="3" width="17.140625" style="4" customWidth="1"/>
    <col min="4" max="4" width="17.42578125" style="4" customWidth="1"/>
    <col min="5" max="5" width="15.140625" style="1" customWidth="1"/>
    <col min="6" max="6" width="10.28515625" style="1" customWidth="1"/>
    <col min="7" max="7" width="12.28515625" style="1" customWidth="1"/>
    <col min="8" max="8" width="18.42578125" style="3" customWidth="1"/>
    <col min="9" max="9" width="12.7109375" style="1" customWidth="1"/>
    <col min="10" max="10" width="17.5703125" style="3" customWidth="1"/>
    <col min="11" max="11" width="14.28515625" style="1" customWidth="1"/>
    <col min="12" max="12" width="23.85546875" style="3" customWidth="1"/>
    <col min="13" max="13" width="16.42578125" style="1" customWidth="1"/>
    <col min="14" max="14" width="17.7109375" style="1" customWidth="1"/>
    <col min="15" max="15" width="15.7109375" style="1" customWidth="1"/>
    <col min="16" max="16" width="0.5703125" style="1" customWidth="1"/>
    <col min="17" max="17" width="9.140625" style="5"/>
    <col min="18" max="18" width="13.7109375" style="1" bestFit="1" customWidth="1"/>
    <col min="19" max="19" width="20.7109375" style="1" customWidth="1"/>
    <col min="20" max="16384" width="9.140625" style="1"/>
  </cols>
  <sheetData>
    <row r="1" spans="1:19" ht="86.25" customHeight="1" x14ac:dyDescent="0.25">
      <c r="J1" s="37" t="s">
        <v>13</v>
      </c>
      <c r="K1" s="37"/>
      <c r="L1" s="37"/>
      <c r="M1" s="37"/>
      <c r="N1" s="37"/>
      <c r="O1" s="37"/>
      <c r="P1" s="37"/>
    </row>
    <row r="2" spans="1:19" ht="135.75" customHeight="1" x14ac:dyDescent="0.25">
      <c r="A2" s="34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9" ht="61.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9" ht="141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5">
      <c r="A5" s="8"/>
      <c r="B5" s="8"/>
      <c r="C5" s="9"/>
      <c r="D5" s="9"/>
      <c r="E5" s="9"/>
      <c r="F5" s="9"/>
      <c r="G5" s="8"/>
      <c r="H5" s="8"/>
      <c r="I5" s="8"/>
      <c r="J5" s="8"/>
      <c r="K5" s="8"/>
      <c r="L5" s="8"/>
      <c r="M5" s="48" t="s">
        <v>11</v>
      </c>
      <c r="N5" s="48"/>
      <c r="O5" s="48"/>
      <c r="P5" s="48"/>
    </row>
    <row r="6" spans="1:19" ht="63.75" customHeight="1" x14ac:dyDescent="0.25">
      <c r="A6" s="38" t="s">
        <v>0</v>
      </c>
      <c r="B6" s="38" t="s">
        <v>10</v>
      </c>
      <c r="C6" s="30"/>
      <c r="D6" s="30"/>
      <c r="E6" s="40" t="s">
        <v>12</v>
      </c>
      <c r="F6" s="40" t="s">
        <v>6</v>
      </c>
      <c r="G6" s="42" t="s">
        <v>16</v>
      </c>
      <c r="H6" s="43"/>
      <c r="I6" s="42" t="s">
        <v>17</v>
      </c>
      <c r="J6" s="43"/>
      <c r="K6" s="42" t="s">
        <v>18</v>
      </c>
      <c r="L6" s="43"/>
      <c r="M6" s="38" t="s">
        <v>3</v>
      </c>
      <c r="N6" s="38" t="s">
        <v>4</v>
      </c>
      <c r="O6" s="44" t="s">
        <v>5</v>
      </c>
      <c r="P6" s="40" t="s">
        <v>8</v>
      </c>
    </row>
    <row r="7" spans="1:19" ht="71.25" customHeight="1" x14ac:dyDescent="0.25">
      <c r="A7" s="38"/>
      <c r="B7" s="39"/>
      <c r="C7" s="33" t="s">
        <v>14</v>
      </c>
      <c r="D7" s="33" t="s">
        <v>15</v>
      </c>
      <c r="E7" s="41"/>
      <c r="F7" s="41"/>
      <c r="G7" s="7" t="s">
        <v>1</v>
      </c>
      <c r="H7" s="7" t="s">
        <v>2</v>
      </c>
      <c r="I7" s="7" t="s">
        <v>1</v>
      </c>
      <c r="J7" s="7" t="s">
        <v>2</v>
      </c>
      <c r="K7" s="7" t="s">
        <v>1</v>
      </c>
      <c r="L7" s="7" t="s">
        <v>2</v>
      </c>
      <c r="M7" s="38"/>
      <c r="N7" s="38"/>
      <c r="O7" s="45"/>
      <c r="P7" s="41"/>
    </row>
    <row r="8" spans="1:19" ht="31.5" x14ac:dyDescent="0.25">
      <c r="A8" s="2">
        <v>1</v>
      </c>
      <c r="B8" s="31" t="s">
        <v>20</v>
      </c>
      <c r="C8" s="32">
        <v>1013404647</v>
      </c>
      <c r="D8" s="32" t="s">
        <v>21</v>
      </c>
      <c r="E8" s="29" t="s">
        <v>7</v>
      </c>
      <c r="F8" s="12">
        <v>1</v>
      </c>
      <c r="G8" s="13">
        <v>9000</v>
      </c>
      <c r="H8" s="11">
        <f t="shared" ref="H8" si="0">G8*F8</f>
        <v>9000</v>
      </c>
      <c r="I8" s="13">
        <v>5200</v>
      </c>
      <c r="J8" s="11">
        <f t="shared" ref="J8" si="1">I8*F8</f>
        <v>5200</v>
      </c>
      <c r="K8" s="13">
        <v>5000</v>
      </c>
      <c r="L8" s="11">
        <f t="shared" ref="L8" si="2">K8*F8</f>
        <v>5000</v>
      </c>
      <c r="M8" s="26">
        <f t="shared" ref="M8" si="3">ROUND(AVERAGE(G8,I8,K8),2)</f>
        <v>6400</v>
      </c>
      <c r="N8" s="26">
        <f t="shared" ref="N8" si="4">M8*F8</f>
        <v>6400</v>
      </c>
      <c r="O8" s="27">
        <f t="shared" ref="O8:O9" si="5">SQRT((POWER(H8-N8,2)+POWER(J8-N8,2)+POWER(L8-N8,2))/(3-1))</f>
        <v>2253.885533916929</v>
      </c>
      <c r="P8" s="28">
        <f t="shared" ref="P8:P9" si="6">O8/N8*100</f>
        <v>35.216961467452016</v>
      </c>
      <c r="Q8" s="6"/>
      <c r="R8" s="14"/>
      <c r="S8" s="10"/>
    </row>
    <row r="9" spans="1:19" ht="20.100000000000001" customHeight="1" x14ac:dyDescent="0.25">
      <c r="A9" s="16"/>
      <c r="B9" s="17"/>
      <c r="C9" s="17"/>
      <c r="D9" s="17"/>
      <c r="E9" s="18"/>
      <c r="F9" s="19"/>
      <c r="G9" s="20"/>
      <c r="H9" s="25">
        <f>SUM(H8:H8)</f>
        <v>9000</v>
      </c>
      <c r="I9" s="22"/>
      <c r="J9" s="25">
        <f>SUM(J8:J8)</f>
        <v>5200</v>
      </c>
      <c r="K9" s="22"/>
      <c r="L9" s="25">
        <f>SUM(L8:L8)</f>
        <v>5000</v>
      </c>
      <c r="M9" s="21">
        <f>SUM(M8:M8)</f>
        <v>6400</v>
      </c>
      <c r="N9" s="25">
        <f>SUM(N8:N8)</f>
        <v>6400</v>
      </c>
      <c r="O9" s="23">
        <f t="shared" si="5"/>
        <v>2253.885533916929</v>
      </c>
      <c r="P9" s="24">
        <f t="shared" si="6"/>
        <v>35.216961467452016</v>
      </c>
      <c r="Q9" s="6"/>
      <c r="R9" s="14"/>
      <c r="S9" s="10"/>
    </row>
    <row r="10" spans="1:19" s="5" customFormat="1" ht="15.75" customHeight="1" x14ac:dyDescent="0.25">
      <c r="A10" s="1"/>
      <c r="B10" s="34" t="s">
        <v>9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15"/>
    </row>
    <row r="11" spans="1:19" s="5" customFormat="1" x14ac:dyDescent="0.25">
      <c r="A11" s="1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9" s="5" customFormat="1" x14ac:dyDescent="0.25">
      <c r="A12" s="1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9" s="5" customFormat="1" x14ac:dyDescent="0.25">
      <c r="A13" s="1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9" s="5" customFormat="1" x14ac:dyDescent="0.25">
      <c r="A14" s="1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9" s="5" customFormat="1" x14ac:dyDescent="0.25">
      <c r="A15" s="1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1:19" s="5" customFormat="1" x14ac:dyDescent="0.25">
      <c r="A16" s="1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1:17" s="5" customFormat="1" x14ac:dyDescent="0.25">
      <c r="A17" s="1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1:17" s="5" customFormat="1" x14ac:dyDescent="0.25">
      <c r="A18" s="1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7" s="5" customFormat="1" x14ac:dyDescent="0.25">
      <c r="A19" s="1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7" ht="45.75" customHeight="1" x14ac:dyDescent="0.25">
      <c r="B20" s="35" t="s">
        <v>22</v>
      </c>
      <c r="C20" s="35"/>
      <c r="D20" s="35"/>
      <c r="E20" s="36"/>
      <c r="F20" s="36"/>
      <c r="G20" s="36"/>
      <c r="H20" s="36"/>
      <c r="I20" s="36"/>
      <c r="J20" s="36"/>
      <c r="K20" s="36"/>
    </row>
    <row r="21" spans="1:17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7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</row>
  </sheetData>
  <mergeCells count="16">
    <mergeCell ref="B10:Q19"/>
    <mergeCell ref="B20:K22"/>
    <mergeCell ref="J1:P1"/>
    <mergeCell ref="A6:A7"/>
    <mergeCell ref="B6:B7"/>
    <mergeCell ref="E6:E7"/>
    <mergeCell ref="F6:F7"/>
    <mergeCell ref="G6:H6"/>
    <mergeCell ref="I6:J6"/>
    <mergeCell ref="K6:L6"/>
    <mergeCell ref="M6:M7"/>
    <mergeCell ref="N6:N7"/>
    <mergeCell ref="O6:O7"/>
    <mergeCell ref="P6:P7"/>
    <mergeCell ref="A2:P4"/>
    <mergeCell ref="M5:P5"/>
  </mergeCells>
  <conditionalFormatting sqref="P8:P9">
    <cfRule type="cellIs" dxfId="0" priority="37" operator="greaterThan">
      <formula>33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2026-06-23T03:43:42Z</dcterms:modified>
</cp:coreProperties>
</file>