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rektorats\КОНТРАКТНАЯ СЛУЖБА\1. ЗАКУПКИ\6. ЗАКУПКИ 2026 г\44-ФЗ\1. Единственный поставщик _п .5 ,4  ч1.ст 93\Субсидия. кабинеты\6. Субсидия кабинеты (Камеры и тд)\"/>
    </mc:Choice>
  </mc:AlternateContent>
  <bookViews>
    <workbookView xWindow="0" yWindow="165" windowWidth="19155" windowHeight="11700"/>
  </bookViews>
  <sheets>
    <sheet name="товар " sheetId="1" r:id="rId1"/>
  </sheets>
  <definedNames>
    <definedName name="_xlnm.Print_Area" localSheetId="0">'товар '!$A$1:$N$37</definedName>
  </definedNames>
  <calcPr calcId="152511" fullPrecision="0"/>
</workbook>
</file>

<file path=xl/calcChain.xml><?xml version="1.0" encoding="utf-8"?>
<calcChain xmlns="http://schemas.openxmlformats.org/spreadsheetml/2006/main">
  <c r="N20" i="1" l="1"/>
  <c r="M14" i="1"/>
  <c r="N12" i="1" l="1"/>
  <c r="N14" i="1"/>
  <c r="N16" i="1"/>
  <c r="N17" i="1"/>
  <c r="N19" i="1"/>
  <c r="N21" i="1"/>
  <c r="M12" i="1"/>
  <c r="M16" i="1"/>
  <c r="M17" i="1"/>
  <c r="M19" i="1"/>
  <c r="M20" i="1"/>
  <c r="M21" i="1"/>
  <c r="N22" i="1" l="1"/>
  <c r="M22" i="1"/>
  <c r="N23" i="1" l="1"/>
  <c r="E27" i="1"/>
  <c r="M29" i="1" l="1"/>
</calcChain>
</file>

<file path=xl/sharedStrings.xml><?xml version="1.0" encoding="utf-8"?>
<sst xmlns="http://schemas.openxmlformats.org/spreadsheetml/2006/main" count="98" uniqueCount="80">
  <si>
    <t xml:space="preserve">Расчет и обоснование начальной (максимальной) цены контракта
</t>
  </si>
  <si>
    <t>Предмет контракта</t>
  </si>
  <si>
    <t>Используемый метод определения НМЦК с обоснованием: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</si>
  <si>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</si>
  <si>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руб.</t>
  </si>
  <si>
    <t>Средняя арифметическая цена за ед&lt;ц&gt;</t>
  </si>
  <si>
    <t>Среднее квадратическое отклонение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</si>
  <si>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</si>
  <si>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</si>
  <si>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</si>
  <si>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Ед. изм.</t>
  </si>
  <si>
    <t>Итого</t>
  </si>
  <si>
    <t>* Значение коэффициента вариации цен менее 33%, следовательно, совокупность ценовых значений является однородной.</t>
  </si>
  <si>
    <t>Однородность совокупности значений выявленных цен, используемых в расчете НМЦК*</t>
  </si>
  <si>
    <t>** 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(Метод сопоставимых рыночных цен (анализ рынка))</t>
  </si>
  <si>
    <t>НМЦК, определяемая методом сопоставимых рыночных цен (анализа рынка)**</t>
  </si>
  <si>
    <t>Количество товара</t>
  </si>
  <si>
    <t>ОКПД 2 (КТРУ)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</si>
  <si>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поставки, полученных по запросу от потенциальных Исполнителей.</t>
  </si>
  <si>
    <t xml:space="preserve">По произведенным Заказчиком расчетам среднее квадратичное отклонение составило 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</si>
  <si>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</si>
  <si>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руб.</t>
  </si>
  <si>
    <t>***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</si>
  <si>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Поскольку коэффициент вариации цены менее 33%,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</si>
  <si>
    <t>Поставка товара</t>
  </si>
  <si>
    <t>Основные характеристики объекта закупки</t>
  </si>
  <si>
    <t>Наименование товара</t>
  </si>
  <si>
    <t>Работник контрактной службы: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</si>
  <si>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</si>
  <si>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</si>
  <si>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</si>
  <si>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Приложение к закупочной сессии ЕАТ
 «Поставка товара»
</t>
  </si>
  <si>
    <t>В соответствиии с требованиями закупочной сессии ЕАТ</t>
  </si>
  <si>
    <t>Дата подготовки обоснования НМЦК: 23.03.2026</t>
  </si>
  <si>
    <t>специалист</t>
  </si>
  <si>
    <t>Н.А  Латыпова</t>
  </si>
  <si>
    <t xml:space="preserve">161 900,00 </t>
  </si>
  <si>
    <t>Источник ценовой информации из реестра контрактов ЕИС  №2</t>
  </si>
  <si>
    <t>Поставщик №1, вх. № 05.8-21/5 от 24.03.2026</t>
  </si>
  <si>
    <t>Поставщик №2, вх. № 05.8-21/6 от 24.03.2026</t>
  </si>
  <si>
    <t>32.99.53.131</t>
  </si>
  <si>
    <t>шт</t>
  </si>
  <si>
    <t xml:space="preserve">1 677,00 </t>
  </si>
  <si>
    <t>компл</t>
  </si>
  <si>
    <t>Высоковольтный источник напряжения</t>
  </si>
  <si>
    <t>30 372,37 
Контракт в ЕИС №2781312453425000031</t>
  </si>
  <si>
    <t xml:space="preserve">28 684,00 </t>
  </si>
  <si>
    <t>43 200,00 
Контракт в ЕИС №2781015183625000016</t>
  </si>
  <si>
    <t>Комплект для изучения основ механики, пневматики и возобновляемых источников энергии</t>
  </si>
  <si>
    <t>32.40.39.121-00000001</t>
  </si>
  <si>
    <t xml:space="preserve">166 650,00 </t>
  </si>
  <si>
    <t>169 557,87 (4.73%**)
Контракт в ЕИС №3860600907725000031</t>
  </si>
  <si>
    <t>Комплект мерных цилиндров пластиковых</t>
  </si>
  <si>
    <t>22.29.29.190-00000131</t>
  </si>
  <si>
    <t>1 230,96 (13.14%**)
Контракт в ЕИС №3614105953724000049</t>
  </si>
  <si>
    <t xml:space="preserve">1 737,20 </t>
  </si>
  <si>
    <t>1 235,66 
Контракт в ЕИС №3861700634225000061</t>
  </si>
  <si>
    <t>Металлические цилиндры</t>
  </si>
  <si>
    <t>2 392,35 (9.14%**)
Контракт в ЕИС №2780604032224000096</t>
  </si>
  <si>
    <t xml:space="preserve">1 999,80 </t>
  </si>
  <si>
    <t>1 525,52 (14.52%**)
Контракт в ЕИС №2782604866524000028</t>
  </si>
  <si>
    <t>Лампы накаливания для сборки электрической цепи</t>
  </si>
  <si>
    <t>27.40.14.000</t>
  </si>
  <si>
    <t xml:space="preserve">1 585,70 </t>
  </si>
  <si>
    <t>1 065,46 (4.3%**)
Контракт в ЕИС №3423900509025000096</t>
  </si>
  <si>
    <t>Набор пружин различной жесткости</t>
  </si>
  <si>
    <t xml:space="preserve">917,00 </t>
  </si>
  <si>
    <t xml:space="preserve">888,80 </t>
  </si>
  <si>
    <t>1 311,66 (4.1%**)
Контракт в ЕИС №2781305424525000069</t>
  </si>
  <si>
    <t xml:space="preserve">Видеокамера для работы с оптическими приборами  </t>
  </si>
  <si>
    <t>26.40.33.119</t>
  </si>
  <si>
    <t xml:space="preserve">19 903,00 </t>
  </si>
  <si>
    <t xml:space="preserve">19 291,00 </t>
  </si>
  <si>
    <t>23 362,17 (17%*, 18.79%**)
Контракт в ЕИС №3380101016523000009</t>
  </si>
  <si>
    <t>Блок питания регулируемый</t>
  </si>
  <si>
    <t>26.20.40.112</t>
  </si>
  <si>
    <t xml:space="preserve">22 251,00 </t>
  </si>
  <si>
    <t xml:space="preserve">21 513,00 </t>
  </si>
  <si>
    <t>26 442,00 (17%*)
Контракт в ЕИС №1550400264825000983</t>
  </si>
  <si>
    <t>Источник ценовой информации из реестра контрактов ЕИС 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</si>
</sst>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30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u/>
      <sz val="10"/>
      <color indexed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9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2" fontId="8" fillId="0" borderId="0" xfId="0" applyNumberFormat="1" applyFont="1" applyFill="1"/>
    <xf numFmtId="0" fontId="4" fillId="0" borderId="0" xfId="0" applyFont="1"/>
    <xf numFmtId="4" fontId="10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4" fontId="11" fillId="2" borderId="0" xfId="0" applyNumberFormat="1" applyFont="1" applyFill="1" applyBorder="1" applyAlignment="1">
      <alignment vertical="center"/>
    </xf>
    <xf numFmtId="0" fontId="12" fillId="0" borderId="0" xfId="0" applyFont="1" applyFill="1"/>
    <xf numFmtId="4" fontId="13" fillId="2" borderId="0" xfId="0" applyNumberFormat="1" applyFont="1" applyFill="1" applyAlignment="1">
      <alignment horizontal="center" vertical="top"/>
    </xf>
    <xf numFmtId="0" fontId="14" fillId="0" borderId="0" xfId="0" applyFont="1" applyFill="1"/>
    <xf numFmtId="4" fontId="15" fillId="2" borderId="0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center" vertical="center"/>
    </xf>
    <xf numFmtId="4" fontId="17" fillId="2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4" fontId="21" fillId="2" borderId="0" xfId="0" applyNumberFormat="1" applyFont="1" applyFill="1" applyBorder="1" applyAlignment="1">
      <alignment vertical="center"/>
    </xf>
    <xf numFmtId="0" fontId="19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4" fillId="0" borderId="0" xfId="1" applyFont="1" applyFill="1" applyAlignment="1">
      <alignment vertical="center"/>
    </xf>
    <xf numFmtId="0" fontId="23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25" fillId="0" borderId="6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6" fillId="0" borderId="1" xfId="0" applyNumberFormat="1" applyFont="1" applyFill="1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27" fillId="0" borderId="15" xfId="0" applyNumberFormat="1" applyFont="1" applyFill="1" applyBorder="1" applyAlignment="1">
      <alignment horizontal="center" vertical="center" wrapText="1"/>
    </xf>
    <xf numFmtId="164" fontId="27" fillId="0" borderId="16" xfId="0" applyNumberFormat="1" applyFont="1" applyFill="1" applyBorder="1" applyAlignment="1">
      <alignment horizontal="center" vertical="center" wrapText="1"/>
    </xf>
    <xf numFmtId="164" fontId="27" fillId="0" borderId="17" xfId="0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right" vertical="center" wrapText="1"/>
    </xf>
    <xf numFmtId="0" fontId="18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2" xfId="0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top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22" fillId="0" borderId="18" xfId="0" applyFont="1" applyFill="1" applyBorder="1" applyAlignment="1">
      <alignment horizontal="left"/>
    </xf>
    <xf numFmtId="0" fontId="23" fillId="0" borderId="19" xfId="0" applyFont="1" applyFill="1" applyBorder="1" applyAlignment="1">
      <alignment horizontal="left" vertical="center"/>
    </xf>
    <xf numFmtId="0" fontId="23" fillId="0" borderId="20" xfId="0" applyFont="1" applyFill="1" applyBorder="1" applyAlignment="1">
      <alignment horizontal="left" vertical="center"/>
    </xf>
    <xf numFmtId="0" fontId="23" fillId="0" borderId="21" xfId="0" applyFont="1" applyFill="1" applyBorder="1" applyAlignment="1">
      <alignment horizontal="left"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top" wrapText="1"/>
    </xf>
    <xf numFmtId="0" fontId="23" fillId="0" borderId="26" xfId="0" applyFont="1" applyFill="1" applyBorder="1" applyAlignment="1">
      <alignment horizontal="center" vertical="top" wrapText="1"/>
    </xf>
    <xf numFmtId="0" fontId="23" fillId="0" borderId="27" xfId="0" applyFont="1" applyFill="1" applyBorder="1" applyAlignment="1">
      <alignment horizontal="center" vertical="top" wrapText="1"/>
    </xf>
    <xf numFmtId="14" fontId="9" fillId="0" borderId="0" xfId="0" applyNumberFormat="1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233438</xdr:colOff>
      <xdr:row>9</xdr:row>
      <xdr:rowOff>1229591</xdr:rowOff>
    </xdr:from>
    <xdr:to>
      <xdr:col>12</xdr:col>
      <xdr:colOff>27214</xdr:colOff>
      <xdr:row>9</xdr:row>
      <xdr:rowOff>1949902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4029" y="5247409"/>
          <a:ext cx="1750730" cy="720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490009</xdr:colOff>
      <xdr:row>9</xdr:row>
      <xdr:rowOff>2468033</xdr:rowOff>
    </xdr:from>
    <xdr:to>
      <xdr:col>12</xdr:col>
      <xdr:colOff>1423459</xdr:colOff>
      <xdr:row>9</xdr:row>
      <xdr:rowOff>2820458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6" y="6182783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657225</xdr:colOff>
      <xdr:row>9</xdr:row>
      <xdr:rowOff>1593273</xdr:rowOff>
    </xdr:from>
    <xdr:to>
      <xdr:col>13</xdr:col>
      <xdr:colOff>2143125</xdr:colOff>
      <xdr:row>9</xdr:row>
      <xdr:rowOff>1952625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8043" y="5611091"/>
          <a:ext cx="1485900" cy="359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638175</xdr:colOff>
      <xdr:row>9</xdr:row>
      <xdr:rowOff>1371600</xdr:rowOff>
    </xdr:from>
    <xdr:to>
      <xdr:col>13</xdr:col>
      <xdr:colOff>809625</xdr:colOff>
      <xdr:row>9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54578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429895</xdr:colOff>
      <xdr:row>7</xdr:row>
      <xdr:rowOff>182245</xdr:rowOff>
    </xdr:from>
    <xdr:to>
      <xdr:col>1</xdr:col>
      <xdr:colOff>2014220</xdr:colOff>
      <xdr:row>7</xdr:row>
      <xdr:rowOff>805468</xdr:rowOff>
    </xdr:to>
    <xdr:pic>
      <xdr:nvPicPr>
        <xdr:cNvPr id="1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9895" y="2801620"/>
          <a:ext cx="1584325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423900509025000096" TargetMode="External"/><Relationship Id="rId3" Type="http://schemas.openxmlformats.org/officeDocument/2006/relationships/hyperlink" Target="http://zakupki.gov.ru/epz/contract/contractCard/common-info.html?reestrNumber=3860600907725000031" TargetMode="External"/><Relationship Id="rId7" Type="http://schemas.openxmlformats.org/officeDocument/2006/relationships/hyperlink" Target="http://zakupki.gov.ru/epz/contract/contractCard/common-info.html?reestrNumber=2782604866524000028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2781015183625000016" TargetMode="External"/><Relationship Id="rId1" Type="http://schemas.openxmlformats.org/officeDocument/2006/relationships/hyperlink" Target="http://zakupki.gov.ru/epz/contract/contractCard/common-info.html?reestrNumber=2781312453425000031" TargetMode="External"/><Relationship Id="rId6" Type="http://schemas.openxmlformats.org/officeDocument/2006/relationships/hyperlink" Target="http://zakupki.gov.ru/epz/contract/contractCard/common-info.html?reestrNumber=278060403222400009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3861700634225000061" TargetMode="External"/><Relationship Id="rId10" Type="http://schemas.openxmlformats.org/officeDocument/2006/relationships/hyperlink" Target="http://zakupki.gov.ru/epz/contract/contractCard/common-info.html?reestrNumber=3380101016523000009" TargetMode="External"/><Relationship Id="rId4" Type="http://schemas.openxmlformats.org/officeDocument/2006/relationships/hyperlink" Target="http://zakupki.gov.ru/epz/contract/contractCard/common-info.html?reestrNumber=3614105953724000049" TargetMode="External"/><Relationship Id="rId9" Type="http://schemas.openxmlformats.org/officeDocument/2006/relationships/hyperlink" Target="http://zakupki.gov.ru/epz/contract/contractCard/common-info.html?reestrNumber=278130542452500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7"/>
  <sheetViews>
    <sheetView tabSelected="1" view="pageBreakPreview" topLeftCell="A16" zoomScale="80" zoomScaleNormal="70" zoomScaleSheetLayoutView="80" workbookViewId="0">
      <selection activeCell="A19" sqref="A19:A22"/>
    </sheetView>
  </sheetViews>
  <sheetFormatPr defaultRowHeight="15" x14ac:dyDescent="0.25"/>
  <cols>
    <col min="1" max="1" width="7.42578125" style="3" customWidth="1"/>
    <col min="2" max="2" width="42.85546875" style="3" customWidth="1"/>
    <col min="3" max="3" width="33.85546875" style="3" customWidth="1"/>
    <col min="4" max="4" width="14.5703125" style="3" customWidth="1"/>
    <col min="5" max="5" width="17" style="3" customWidth="1"/>
    <col min="6" max="6" width="19.140625" style="3" hidden="1" customWidth="1"/>
    <col min="7" max="7" width="15.140625" style="3" customWidth="1"/>
    <col min="8" max="8" width="23.140625" style="3" customWidth="1"/>
    <col min="9" max="9" width="38.42578125" style="3" customWidth="1"/>
    <col min="10" max="10" width="17.85546875" style="3" customWidth="1"/>
    <col min="11" max="11" width="27.85546875" style="3" customWidth="1"/>
    <col min="12" max="12" width="29.28515625" style="3" customWidth="1"/>
    <col min="13" max="13" width="24" style="3" customWidth="1"/>
    <col min="14" max="14" width="41" style="3" customWidth="1"/>
    <col min="15" max="15" width="9.140625" style="3"/>
    <col min="16" max="16" width="10.140625" style="3" bestFit="1" customWidth="1"/>
    <col min="17" max="17" width="11.140625" style="3" bestFit="1" customWidth="1"/>
    <col min="18" max="16384" width="9.140625" style="3"/>
  </cols>
  <sheetData>
    <row r="1" spans="1:36" ht="49.5" customHeight="1" x14ac:dyDescent="0.25">
      <c r="L1" s="58" t="s">
        <v>31</v>
      </c>
      <c r="M1" s="58"/>
      <c r="N1" s="58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6" ht="15" customHeight="1" x14ac:dyDescent="0.25"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6" ht="25.5" customHeight="1" x14ac:dyDescent="0.25">
      <c r="B3" s="59" t="s">
        <v>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36" ht="15" customHeight="1" x14ac:dyDescent="0.25">
      <c r="A4" s="77" t="s">
        <v>1</v>
      </c>
      <c r="B4" s="77"/>
      <c r="C4" s="68" t="s">
        <v>24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36" ht="18" customHeight="1" x14ac:dyDescent="0.25">
      <c r="A5" s="77"/>
      <c r="B5" s="77"/>
      <c r="C5" s="71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</row>
    <row r="6" spans="1:36" ht="41.25" customHeight="1" x14ac:dyDescent="0.25">
      <c r="A6" s="74" t="s">
        <v>25</v>
      </c>
      <c r="B6" s="76"/>
      <c r="C6" s="82" t="s">
        <v>32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36" ht="57" customHeight="1" x14ac:dyDescent="0.3">
      <c r="A7" s="77" t="s">
        <v>2</v>
      </c>
      <c r="B7" s="77"/>
      <c r="C7" s="74" t="s">
        <v>18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6"/>
      <c r="R7" s="17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</row>
    <row r="8" spans="1:36" ht="125.25" customHeight="1" x14ac:dyDescent="0.25">
      <c r="A8" s="38"/>
      <c r="B8" s="78" t="s">
        <v>30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37"/>
      <c r="AE8" s="37"/>
      <c r="AF8" s="37"/>
      <c r="AG8" s="37"/>
      <c r="AH8" s="37"/>
    </row>
    <row r="9" spans="1:36" ht="93.75" customHeight="1" x14ac:dyDescent="0.25">
      <c r="A9" s="60" t="s">
        <v>9</v>
      </c>
      <c r="B9" s="60" t="s">
        <v>26</v>
      </c>
      <c r="C9" s="61" t="s">
        <v>17</v>
      </c>
      <c r="D9" s="61" t="s">
        <v>10</v>
      </c>
      <c r="E9" s="61" t="s">
        <v>16</v>
      </c>
      <c r="F9" s="63"/>
      <c r="G9" s="65" t="s">
        <v>3</v>
      </c>
      <c r="H9" s="60" t="s">
        <v>4</v>
      </c>
      <c r="I9" s="60"/>
      <c r="J9" s="60"/>
      <c r="K9" s="60" t="s">
        <v>13</v>
      </c>
      <c r="L9" s="60"/>
      <c r="M9" s="60"/>
      <c r="N9" s="2" t="s">
        <v>15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53.75" customHeight="1" x14ac:dyDescent="0.25">
      <c r="A10" s="60"/>
      <c r="B10" s="60"/>
      <c r="C10" s="67"/>
      <c r="D10" s="62"/>
      <c r="E10" s="62"/>
      <c r="F10" s="64"/>
      <c r="G10" s="66"/>
      <c r="H10" s="40" t="s">
        <v>79</v>
      </c>
      <c r="I10" s="40" t="s">
        <v>39</v>
      </c>
      <c r="J10" s="40" t="s">
        <v>37</v>
      </c>
      <c r="K10" s="31" t="s">
        <v>5</v>
      </c>
      <c r="L10" s="31" t="s">
        <v>6</v>
      </c>
      <c r="M10" s="31" t="s">
        <v>7</v>
      </c>
      <c r="N10" s="4" t="s">
        <v>8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22.5" customHeight="1" x14ac:dyDescent="0.25">
      <c r="A11" s="60"/>
      <c r="B11" s="61"/>
      <c r="C11" s="62"/>
      <c r="D11" s="30">
        <v>1</v>
      </c>
      <c r="E11" s="30">
        <v>2</v>
      </c>
      <c r="F11" s="5"/>
      <c r="G11" s="32">
        <v>3</v>
      </c>
      <c r="H11" s="31">
        <v>4</v>
      </c>
      <c r="I11" s="31">
        <v>5</v>
      </c>
      <c r="J11" s="33">
        <v>6</v>
      </c>
      <c r="K11" s="31">
        <v>9</v>
      </c>
      <c r="L11" s="31">
        <v>10</v>
      </c>
      <c r="M11" s="31">
        <v>11</v>
      </c>
      <c r="N11" s="31">
        <v>12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ht="51" x14ac:dyDescent="0.25">
      <c r="A12" s="36">
        <v>1</v>
      </c>
      <c r="B12" s="42" t="s">
        <v>44</v>
      </c>
      <c r="C12" s="43" t="s">
        <v>40</v>
      </c>
      <c r="D12" s="50" t="s">
        <v>41</v>
      </c>
      <c r="E12" s="51">
        <v>5</v>
      </c>
      <c r="F12" s="46"/>
      <c r="G12" s="46">
        <v>3</v>
      </c>
      <c r="H12" s="52" t="s">
        <v>45</v>
      </c>
      <c r="I12" s="53" t="s">
        <v>46</v>
      </c>
      <c r="J12" s="52" t="s">
        <v>47</v>
      </c>
      <c r="K12" s="53">
        <v>34085.46</v>
      </c>
      <c r="L12" s="53">
        <v>7938.44</v>
      </c>
      <c r="M12" s="7">
        <f t="shared" ref="M12:M22" si="0">L12/K12</f>
        <v>0.2329</v>
      </c>
      <c r="N12" s="6">
        <f t="shared" ref="N12:N22" si="1">K12*E12</f>
        <v>170427.3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ht="107.25" customHeight="1" x14ac:dyDescent="0.25">
      <c r="A13" s="100"/>
      <c r="B13" s="101"/>
      <c r="C13" s="101"/>
      <c r="D13" s="101"/>
      <c r="E13" s="101"/>
      <c r="F13" s="101"/>
      <c r="G13" s="102"/>
      <c r="H13" s="40" t="s">
        <v>38</v>
      </c>
      <c r="I13" s="40" t="s">
        <v>39</v>
      </c>
      <c r="J13" s="40" t="s">
        <v>37</v>
      </c>
      <c r="K13" s="55"/>
      <c r="L13" s="56"/>
      <c r="M13" s="56"/>
      <c r="N13" s="57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ht="75" x14ac:dyDescent="0.25">
      <c r="A14" s="41">
        <v>2</v>
      </c>
      <c r="B14" s="42" t="s">
        <v>48</v>
      </c>
      <c r="C14" s="43" t="s">
        <v>49</v>
      </c>
      <c r="D14" s="50" t="s">
        <v>43</v>
      </c>
      <c r="E14" s="51">
        <v>1</v>
      </c>
      <c r="F14" s="53" t="s">
        <v>36</v>
      </c>
      <c r="G14" s="53">
        <v>3</v>
      </c>
      <c r="H14" s="53" t="s">
        <v>36</v>
      </c>
      <c r="I14" s="53" t="s">
        <v>50</v>
      </c>
      <c r="J14" s="52" t="s">
        <v>51</v>
      </c>
      <c r="K14" s="53">
        <v>166035.96</v>
      </c>
      <c r="L14" s="53">
        <v>3865.69</v>
      </c>
      <c r="M14" s="7">
        <f t="shared" si="0"/>
        <v>2.3300000000000001E-2</v>
      </c>
      <c r="N14" s="6">
        <f t="shared" si="1"/>
        <v>166035.96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ht="103.5" x14ac:dyDescent="0.25">
      <c r="A15" s="103"/>
      <c r="B15" s="104"/>
      <c r="C15" s="104"/>
      <c r="D15" s="104"/>
      <c r="E15" s="104"/>
      <c r="F15" s="104"/>
      <c r="G15" s="105"/>
      <c r="H15" s="40" t="s">
        <v>79</v>
      </c>
      <c r="I15" s="40" t="s">
        <v>39</v>
      </c>
      <c r="J15" s="40" t="s">
        <v>37</v>
      </c>
      <c r="K15" s="55"/>
      <c r="L15" s="56"/>
      <c r="M15" s="56"/>
      <c r="N15" s="57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ht="51" x14ac:dyDescent="0.25">
      <c r="A16" s="41">
        <v>3</v>
      </c>
      <c r="B16" s="42" t="s">
        <v>52</v>
      </c>
      <c r="C16" s="43" t="s">
        <v>53</v>
      </c>
      <c r="D16" s="50" t="s">
        <v>43</v>
      </c>
      <c r="E16" s="45">
        <v>2</v>
      </c>
      <c r="F16" s="49"/>
      <c r="G16" s="46">
        <v>3</v>
      </c>
      <c r="H16" s="52" t="s">
        <v>54</v>
      </c>
      <c r="I16" s="53" t="s">
        <v>55</v>
      </c>
      <c r="J16" s="52" t="s">
        <v>56</v>
      </c>
      <c r="K16" s="53">
        <v>1401.27</v>
      </c>
      <c r="L16" s="53">
        <v>290.93</v>
      </c>
      <c r="M16" s="7">
        <f t="shared" si="0"/>
        <v>0.20760000000000001</v>
      </c>
      <c r="N16" s="6">
        <f t="shared" si="1"/>
        <v>2802.54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51" x14ac:dyDescent="0.25">
      <c r="A17" s="41">
        <v>4</v>
      </c>
      <c r="B17" s="42" t="s">
        <v>57</v>
      </c>
      <c r="C17" s="43" t="s">
        <v>40</v>
      </c>
      <c r="D17" s="50" t="s">
        <v>43</v>
      </c>
      <c r="E17" s="45">
        <v>2</v>
      </c>
      <c r="F17" s="49"/>
      <c r="G17" s="46">
        <v>3</v>
      </c>
      <c r="H17" s="52" t="s">
        <v>58</v>
      </c>
      <c r="I17" s="53" t="s">
        <v>59</v>
      </c>
      <c r="J17" s="52" t="s">
        <v>60</v>
      </c>
      <c r="K17" s="53">
        <v>1972.56</v>
      </c>
      <c r="L17" s="53">
        <v>434.06</v>
      </c>
      <c r="M17" s="7">
        <f t="shared" si="0"/>
        <v>0.22</v>
      </c>
      <c r="N17" s="6">
        <f t="shared" si="1"/>
        <v>3945.12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ht="103.5" x14ac:dyDescent="0.25">
      <c r="A18" s="106"/>
      <c r="B18" s="107"/>
      <c r="C18" s="107"/>
      <c r="D18" s="107"/>
      <c r="E18" s="107"/>
      <c r="F18" s="107"/>
      <c r="G18" s="108"/>
      <c r="H18" s="40" t="s">
        <v>38</v>
      </c>
      <c r="I18" s="40" t="s">
        <v>39</v>
      </c>
      <c r="J18" s="40" t="s">
        <v>37</v>
      </c>
      <c r="K18" s="55"/>
      <c r="L18" s="56"/>
      <c r="M18" s="56"/>
      <c r="N18" s="57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ht="51" x14ac:dyDescent="0.25">
      <c r="A19" s="41">
        <v>5</v>
      </c>
      <c r="B19" s="42" t="s">
        <v>61</v>
      </c>
      <c r="C19" s="43" t="s">
        <v>62</v>
      </c>
      <c r="D19" s="50" t="s">
        <v>43</v>
      </c>
      <c r="E19" s="45">
        <v>5</v>
      </c>
      <c r="F19" s="49"/>
      <c r="G19" s="46">
        <v>3</v>
      </c>
      <c r="H19" s="53" t="s">
        <v>42</v>
      </c>
      <c r="I19" s="53" t="s">
        <v>63</v>
      </c>
      <c r="J19" s="52" t="s">
        <v>64</v>
      </c>
      <c r="K19" s="53">
        <v>1442.72</v>
      </c>
      <c r="L19" s="53">
        <v>329.89</v>
      </c>
      <c r="M19" s="7">
        <f t="shared" si="0"/>
        <v>0.22869999999999999</v>
      </c>
      <c r="N19" s="6">
        <f t="shared" si="1"/>
        <v>7213.6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ht="51" x14ac:dyDescent="0.25">
      <c r="A20" s="47">
        <v>6</v>
      </c>
      <c r="B20" s="48" t="s">
        <v>65</v>
      </c>
      <c r="C20" s="43" t="s">
        <v>40</v>
      </c>
      <c r="D20" s="50" t="s">
        <v>43</v>
      </c>
      <c r="E20" s="45">
        <v>5</v>
      </c>
      <c r="F20" s="49">
        <v>5</v>
      </c>
      <c r="G20" s="46">
        <v>3</v>
      </c>
      <c r="H20" s="53" t="s">
        <v>66</v>
      </c>
      <c r="I20" s="53" t="s">
        <v>67</v>
      </c>
      <c r="J20" s="52" t="s">
        <v>68</v>
      </c>
      <c r="K20" s="53">
        <v>1039.1500000000001</v>
      </c>
      <c r="L20" s="53">
        <v>236.42</v>
      </c>
      <c r="M20" s="7">
        <f t="shared" si="0"/>
        <v>0.22750000000000001</v>
      </c>
      <c r="N20" s="6">
        <f>K20*E20</f>
        <v>5195.75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ht="63.75" x14ac:dyDescent="0.25">
      <c r="A21" s="54">
        <v>7</v>
      </c>
      <c r="B21" s="42" t="s">
        <v>69</v>
      </c>
      <c r="C21" s="43" t="s">
        <v>70</v>
      </c>
      <c r="D21" s="44" t="s">
        <v>41</v>
      </c>
      <c r="E21" s="45">
        <v>1</v>
      </c>
      <c r="F21" s="49"/>
      <c r="G21" s="46">
        <v>3</v>
      </c>
      <c r="H21" s="53" t="s">
        <v>71</v>
      </c>
      <c r="I21" s="53" t="s">
        <v>72</v>
      </c>
      <c r="J21" s="52" t="s">
        <v>73</v>
      </c>
      <c r="K21" s="53">
        <v>20852.060000000001</v>
      </c>
      <c r="L21" s="53">
        <v>2195.25</v>
      </c>
      <c r="M21" s="7">
        <f t="shared" si="0"/>
        <v>0.1053</v>
      </c>
      <c r="N21" s="6">
        <f t="shared" si="1"/>
        <v>20852.060000000001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ht="51" x14ac:dyDescent="0.25">
      <c r="A22" s="54">
        <v>8</v>
      </c>
      <c r="B22" s="42" t="s">
        <v>74</v>
      </c>
      <c r="C22" s="43" t="s">
        <v>75</v>
      </c>
      <c r="D22" s="44" t="s">
        <v>41</v>
      </c>
      <c r="E22" s="45">
        <v>1</v>
      </c>
      <c r="F22" s="49"/>
      <c r="G22" s="46">
        <v>3</v>
      </c>
      <c r="H22" s="53" t="s">
        <v>76</v>
      </c>
      <c r="I22" s="53" t="s">
        <v>77</v>
      </c>
      <c r="J22" s="52" t="s">
        <v>78</v>
      </c>
      <c r="K22" s="53">
        <v>23402</v>
      </c>
      <c r="L22" s="53">
        <v>2658.45</v>
      </c>
      <c r="M22" s="7">
        <f t="shared" si="0"/>
        <v>0.11360000000000001</v>
      </c>
      <c r="N22" s="6">
        <f t="shared" si="1"/>
        <v>23402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s="14" customFormat="1" ht="18.75" x14ac:dyDescent="0.25">
      <c r="A23" s="8"/>
      <c r="B23" s="9" t="s">
        <v>11</v>
      </c>
      <c r="C23" s="9"/>
      <c r="D23" s="44" t="s">
        <v>41</v>
      </c>
      <c r="E23" s="1"/>
      <c r="F23" s="10"/>
      <c r="G23" s="11"/>
      <c r="H23" s="12"/>
      <c r="I23" s="12"/>
      <c r="J23" s="12"/>
      <c r="K23" s="12"/>
      <c r="L23" s="12"/>
      <c r="M23" s="13"/>
      <c r="N23" s="12">
        <f>SUM(N12:N22)</f>
        <v>399874.33</v>
      </c>
      <c r="P23" s="16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15" customFormat="1" x14ac:dyDescent="0.25">
      <c r="A24" s="99" t="s">
        <v>12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s="15" customFormat="1" ht="38.25" customHeight="1" x14ac:dyDescent="0.25">
      <c r="A25" s="95" t="s">
        <v>14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s="15" customFormat="1" ht="23.25" customHeight="1" x14ac:dyDescent="0.25">
      <c r="A26" s="95" t="s">
        <v>22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s="15" customFormat="1" x14ac:dyDescent="0.25">
      <c r="B27" s="28" t="s">
        <v>19</v>
      </c>
      <c r="C27" s="29"/>
      <c r="D27" s="29"/>
      <c r="E27" s="27">
        <f>L23</f>
        <v>0</v>
      </c>
      <c r="F27" s="21"/>
      <c r="G27" s="21"/>
      <c r="H27" s="21"/>
      <c r="I27" s="21"/>
      <c r="J27" s="21"/>
      <c r="K27" s="21"/>
      <c r="L27" s="21"/>
      <c r="M27" s="21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 ht="18.75" x14ac:dyDescent="0.25">
      <c r="B28" s="20" t="s">
        <v>23</v>
      </c>
      <c r="C28" s="22"/>
      <c r="D28" s="23"/>
      <c r="E28" s="20"/>
      <c r="F28" s="20"/>
      <c r="G28" s="20"/>
      <c r="H28" s="20"/>
      <c r="I28" s="20"/>
      <c r="J28" s="20"/>
      <c r="K28" s="20"/>
      <c r="L28" s="24"/>
      <c r="M28" s="25"/>
      <c r="N28" s="18"/>
      <c r="O28" s="1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 ht="18.75" customHeight="1" x14ac:dyDescent="0.25">
      <c r="B29" s="96" t="s">
        <v>20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26">
        <f>N23</f>
        <v>399874.33</v>
      </c>
      <c r="N29" s="19" t="s">
        <v>21</v>
      </c>
    </row>
    <row r="30" spans="1:36" ht="18.75" customHeight="1" x14ac:dyDescent="0.25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26"/>
      <c r="N30" s="19"/>
    </row>
    <row r="31" spans="1:36" ht="6.75" customHeight="1" x14ac:dyDescent="0.25"/>
    <row r="32" spans="1:36" ht="19.5" thickBot="1" x14ac:dyDescent="0.35">
      <c r="B32" s="85" t="s">
        <v>33</v>
      </c>
      <c r="C32" s="85"/>
      <c r="D32" s="85"/>
      <c r="E32" s="85"/>
    </row>
    <row r="33" spans="2:5" ht="16.5" thickBot="1" x14ac:dyDescent="0.3">
      <c r="B33" s="86" t="s">
        <v>27</v>
      </c>
      <c r="C33" s="87"/>
      <c r="D33" s="87"/>
      <c r="E33" s="88"/>
    </row>
    <row r="34" spans="2:5" ht="15.75" x14ac:dyDescent="0.25">
      <c r="B34" s="89" t="s">
        <v>34</v>
      </c>
      <c r="C34" s="90"/>
      <c r="D34" s="90"/>
      <c r="E34" s="91"/>
    </row>
    <row r="35" spans="2:5" ht="16.5" thickBot="1" x14ac:dyDescent="0.3">
      <c r="B35" s="92" t="s">
        <v>28</v>
      </c>
      <c r="C35" s="93"/>
      <c r="D35" s="93"/>
      <c r="E35" s="94"/>
    </row>
    <row r="36" spans="2:5" ht="15.75" x14ac:dyDescent="0.25">
      <c r="B36" s="89" t="s">
        <v>35</v>
      </c>
      <c r="C36" s="90"/>
      <c r="D36" s="90"/>
      <c r="E36" s="91"/>
    </row>
    <row r="37" spans="2:5" ht="16.5" thickBot="1" x14ac:dyDescent="0.3">
      <c r="B37" s="79" t="s">
        <v>29</v>
      </c>
      <c r="C37" s="80"/>
      <c r="D37" s="81"/>
      <c r="E37" s="81"/>
    </row>
  </sheetData>
  <mergeCells count="35">
    <mergeCell ref="A13:G13"/>
    <mergeCell ref="A15:G15"/>
    <mergeCell ref="A18:G18"/>
    <mergeCell ref="A4:B5"/>
    <mergeCell ref="A7:B7"/>
    <mergeCell ref="D9:D10"/>
    <mergeCell ref="B8:AC8"/>
    <mergeCell ref="B37:E37"/>
    <mergeCell ref="C6:N6"/>
    <mergeCell ref="B32:E32"/>
    <mergeCell ref="B33:E33"/>
    <mergeCell ref="B34:E34"/>
    <mergeCell ref="B35:E35"/>
    <mergeCell ref="B36:E36"/>
    <mergeCell ref="A26:N26"/>
    <mergeCell ref="B29:L29"/>
    <mergeCell ref="S7:AH7"/>
    <mergeCell ref="A24:N24"/>
    <mergeCell ref="A25:N25"/>
    <mergeCell ref="K13:N13"/>
    <mergeCell ref="K15:N15"/>
    <mergeCell ref="K18:N18"/>
    <mergeCell ref="L1:N1"/>
    <mergeCell ref="B3:N3"/>
    <mergeCell ref="K9:M9"/>
    <mergeCell ref="B9:B11"/>
    <mergeCell ref="E9:E10"/>
    <mergeCell ref="F9:F10"/>
    <mergeCell ref="G9:G10"/>
    <mergeCell ref="H9:J9"/>
    <mergeCell ref="C9:C11"/>
    <mergeCell ref="C4:N5"/>
    <mergeCell ref="C7:N7"/>
    <mergeCell ref="A6:B6"/>
    <mergeCell ref="A9:A11"/>
  </mergeCells>
  <conditionalFormatting sqref="M12 M14 M16:M17 M19 M21:M23">
    <cfRule type="cellIs" dxfId="1" priority="76" stopIfTrue="1" operator="greaterThan">
      <formula>0.33</formula>
    </cfRule>
  </conditionalFormatting>
  <conditionalFormatting sqref="M20">
    <cfRule type="cellIs" dxfId="0" priority="1" stopIfTrue="1" operator="greaterThan">
      <formula>0.33</formula>
    </cfRule>
  </conditionalFormatting>
  <hyperlinks>
    <hyperlink ref="H12" r:id="rId1"/>
    <hyperlink ref="J12" r:id="rId2"/>
    <hyperlink ref="J14" r:id="rId3"/>
    <hyperlink ref="H16" r:id="rId4"/>
    <hyperlink ref="J16" r:id="rId5"/>
    <hyperlink ref="H17" r:id="rId6"/>
    <hyperlink ref="J17" r:id="rId7"/>
    <hyperlink ref="J19" r:id="rId8"/>
    <hyperlink ref="J20" r:id="rId9"/>
    <hyperlink ref="J21" r:id="rId10"/>
  </hyperlinks>
  <printOptions horizontalCentered="1"/>
  <pageMargins left="0.62992125984251968" right="0.23622047244094491" top="0.74803149606299213" bottom="0.35433070866141736" header="0.31496062992125984" footer="0.31496062992125984"/>
  <pageSetup paperSize="9" scale="41" fitToHeight="0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товар </vt:lpstr>
      <vt:lpstr>'товар 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Loskutova</dc:creator>
  <cp:lastModifiedBy>Латыпова</cp:lastModifiedBy>
  <cp:lastPrinted>2026-03-28T08:27:06Z</cp:lastPrinted>
  <dcterms:created xsi:type="dcterms:W3CDTF">2017-05-03T01:13:15Z</dcterms:created>
  <dcterms:modified xsi:type="dcterms:W3CDTF">2026-03-28T09:36:43Z</dcterms:modified>
</cp:coreProperties>
</file>