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405" windowHeight="11235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H9" i="2" l="1"/>
  <c r="H10" i="2"/>
  <c r="J9" i="2"/>
  <c r="J10" i="2"/>
  <c r="K9" i="2"/>
  <c r="K10" i="2"/>
  <c r="P9" i="2"/>
  <c r="Q9" i="2" s="1"/>
  <c r="P10" i="2"/>
  <c r="Q10" i="2" s="1"/>
  <c r="F9" i="2"/>
  <c r="F10" i="2"/>
  <c r="L9" i="2" l="1"/>
  <c r="N9" i="2" s="1"/>
  <c r="O9" i="2" s="1"/>
  <c r="L10" i="2"/>
  <c r="Q11" i="2"/>
  <c r="N10" i="2" l="1"/>
  <c r="O10" i="2" s="1"/>
  <c r="O11" i="2" s="1"/>
</calcChain>
</file>

<file path=xl/sharedStrings.xml><?xml version="1.0" encoding="utf-8"?>
<sst xmlns="http://schemas.openxmlformats.org/spreadsheetml/2006/main" count="35" uniqueCount="30">
  <si>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</si>
  <si>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</si>
  <si>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</si>
  <si>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</si>
  <si>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</si>
  <si>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</si>
  <si>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</si>
  <si>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</si>
  <si>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</si>
  <si>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</si>
  <si>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</si>
  <si>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</si>
  <si>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</si>
  <si>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</si>
  <si>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</si>
  <si>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</si>
  <si>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</si>
  <si>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</si>
  <si>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</si>
  <si>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</si>
  <si>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</si>
  <si>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Поставка расходных материалов для проведения гинекологических, урологических осмотров</t>
  </si>
  <si>
    <t>Перчатки нитриловые INEKTA размер  М голубой 50 пар</t>
  </si>
  <si>
    <t>Стекло предметное с шлифованными краями 75*25*1,1 мм 72 шт.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</si>
  <si>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787 от 26.08.2026 г.)</t>
    </r>
  </si>
  <si>
    <t>упак.</t>
  </si>
  <si>
    <t xml:space="preserve"> Источники ценовой информации № 2 (№ б/н от 24.08.2026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</si>
  <si>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б/н от 20.08.2026 г.)</t>
    </r>
  </si>
  <si>
    <t>Начальной (максимальной) цены контракта составляет 9600 (Девять тысяч шестьсот) рублей 00 копеек.</t>
  </si>
  <si>
    <t>03.09.2026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</si>
</sst>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0" fontId="10" fillId="0" borderId="2" xfId="1" applyFont="1" applyBorder="1" applyAlignment="1">
      <alignment horizontal="center" vertical="top" wrapText="1"/>
    </xf>
    <xf numFmtId="4" fontId="19" fillId="0" borderId="2" xfId="1" applyNumberFormat="1" applyFont="1" applyBorder="1" applyAlignment="1">
      <alignment horizontal="center" vertical="justify"/>
    </xf>
    <xf numFmtId="4" fontId="8" fillId="0" borderId="6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18" fillId="0" borderId="2" xfId="0" applyFont="1" applyBorder="1" applyAlignment="1">
      <alignment horizontal="right" vertical="top" wrapText="1"/>
    </xf>
    <xf numFmtId="2" fontId="18" fillId="0" borderId="2" xfId="0" applyNumberFormat="1" applyFont="1" applyBorder="1" applyAlignment="1">
      <alignment horizontal="right" vertical="top"/>
    </xf>
    <xf numFmtId="2" fontId="19" fillId="0" borderId="2" xfId="1" applyNumberFormat="1" applyFont="1" applyBorder="1" applyAlignment="1">
      <alignment horizontal="center" vertical="top" wrapText="1"/>
    </xf>
    <xf numFmtId="4" fontId="19" fillId="2" borderId="2" xfId="1" applyNumberFormat="1" applyFont="1" applyFill="1" applyBorder="1" applyAlignment="1">
      <alignment horizontal="center" vertical="top"/>
    </xf>
    <xf numFmtId="4" fontId="19" fillId="2" borderId="2" xfId="1" applyNumberFormat="1" applyFont="1" applyFill="1" applyBorder="1" applyAlignment="1">
      <alignment horizontal="center" vertical="top" wrapText="1"/>
    </xf>
    <xf numFmtId="0" fontId="20" fillId="0" borderId="2" xfId="1" applyFont="1" applyBorder="1" applyAlignment="1">
      <alignment horizontal="center" vertical="top" wrapText="1"/>
    </xf>
    <xf numFmtId="4" fontId="19" fillId="0" borderId="2" xfId="1" applyNumberFormat="1" applyFont="1" applyFill="1" applyBorder="1" applyAlignment="1">
      <alignment horizontal="center" vertical="top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top" wrapText="1"/>
    </xf>
    <xf numFmtId="0" fontId="10" fillId="0" borderId="2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2" xfId="1" applyFont="1" applyBorder="1" applyAlignment="1">
      <alignment horizontal="center" vertical="top" wrapText="1"/>
    </xf>
    <xf numFmtId="0" fontId="10" fillId="2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809625</xdr:colOff>
      <xdr:row>6</xdr:row>
      <xdr:rowOff>581025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9172575" y="1990725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10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13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abSelected="1" workbookViewId="0">
      <selection activeCell="D10" sqref="D10"/>
    </sheetView>
  </sheetViews>
  <sheetFormatPr defaultRowHeight="15" x14ac:dyDescent="0.25"/>
  <cols>
    <col min="1" max="1" width="5.140625" style="1" customWidth="1"/>
    <col min="2" max="2" width="38.140625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1" width="10.85546875" style="1" customWidth="1"/>
    <col min="12" max="12" width="29.42578125" style="1" customWidth="1"/>
    <col min="13" max="13" width="9.140625" style="1"/>
    <col min="14" max="14" width="22.85546875" style="1" customWidth="1"/>
    <col min="15" max="15" width="12.5703125" style="1" customWidth="1"/>
    <col min="16" max="16" width="13.140625" style="1" customWidth="1"/>
    <col min="17" max="17" width="12.7109375" style="1" customWidth="1"/>
    <col min="18" max="18" width="9.140625" style="1"/>
    <col min="19" max="19" width="13.28515625" style="1" customWidth="1"/>
    <col min="20" max="16384" width="9.140625" style="1"/>
  </cols>
  <sheetData>
    <row r="1" spans="1:25" ht="36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7"/>
      <c r="W1" s="7"/>
    </row>
    <row r="2" spans="1:25" x14ac:dyDescent="0.25">
      <c r="A2" s="25" t="s">
        <v>21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7"/>
      <c r="W2" s="7"/>
    </row>
    <row r="3" spans="1:2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7"/>
      <c r="W3" s="7"/>
    </row>
    <row r="4" spans="1:25" x14ac:dyDescent="0.25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7"/>
      <c r="W4" s="7"/>
    </row>
    <row r="5" spans="1:25" x14ac:dyDescent="0.25">
      <c r="A5" s="27" t="s">
        <v>18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7"/>
      <c r="W5" s="7"/>
    </row>
    <row r="6" spans="1:25" x14ac:dyDescent="0.25">
      <c r="A6" s="28" t="s">
        <v>17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7"/>
      <c r="W6" s="7"/>
    </row>
    <row r="7" spans="1:25" ht="46.5" customHeight="1" x14ac:dyDescent="0.25">
      <c r="A7" s="22" t="s">
        <v>16</v>
      </c>
      <c r="B7" s="22" t="s">
        <v>15</v>
      </c>
      <c r="C7" s="22" t="s">
        <v>14</v>
      </c>
      <c r="D7" s="22" t="s">
        <v>13</v>
      </c>
      <c r="E7" s="39" t="s">
        <v>24</v>
      </c>
      <c r="F7" s="39"/>
      <c r="G7" s="39" t="s">
        <v>26</v>
      </c>
      <c r="H7" s="39"/>
      <c r="I7" s="39" t="s">
        <v>27</v>
      </c>
      <c r="J7" s="39"/>
      <c r="K7" s="22" t="s">
        <v>12</v>
      </c>
      <c r="L7" s="22" t="s">
        <v>11</v>
      </c>
      <c r="M7" s="22" t="s">
        <v>10</v>
      </c>
      <c r="N7" s="22" t="s">
        <v>9</v>
      </c>
      <c r="O7" s="22" t="s">
        <v>8</v>
      </c>
      <c r="P7" s="38" t="s">
        <v>7</v>
      </c>
      <c r="Q7" s="38" t="s">
        <v>6</v>
      </c>
    </row>
    <row r="8" spans="1:25" ht="84.75" customHeight="1" x14ac:dyDescent="0.25">
      <c r="A8" s="23"/>
      <c r="B8" s="23"/>
      <c r="C8" s="23"/>
      <c r="D8" s="23"/>
      <c r="E8" s="8" t="s">
        <v>5</v>
      </c>
      <c r="F8" s="8" t="s">
        <v>4</v>
      </c>
      <c r="G8" s="8" t="s">
        <v>5</v>
      </c>
      <c r="H8" s="8" t="s">
        <v>4</v>
      </c>
      <c r="I8" s="8" t="s">
        <v>5</v>
      </c>
      <c r="J8" s="8" t="s">
        <v>4</v>
      </c>
      <c r="K8" s="22"/>
      <c r="L8" s="22"/>
      <c r="M8" s="22"/>
      <c r="N8" s="22"/>
      <c r="O8" s="22"/>
      <c r="P8" s="38"/>
      <c r="Q8" s="38"/>
    </row>
    <row r="9" spans="1:25" ht="31.5" x14ac:dyDescent="0.25">
      <c r="A9" s="12">
        <v>1</v>
      </c>
      <c r="B9" s="20" t="s">
        <v>22</v>
      </c>
      <c r="C9" s="13" t="s">
        <v>25</v>
      </c>
      <c r="D9" s="13">
        <v>20</v>
      </c>
      <c r="E9" s="14">
        <v>389</v>
      </c>
      <c r="F9" s="15">
        <f t="shared" ref="F9:F10" si="0">E9-(E9/(100+M9)*M9)</f>
        <v>389</v>
      </c>
      <c r="G9" s="15">
        <v>375</v>
      </c>
      <c r="H9" s="15">
        <f t="shared" ref="H9:H10" si="1">G9-(G9/(100+M9)*M9)</f>
        <v>375</v>
      </c>
      <c r="I9" s="15">
        <v>429</v>
      </c>
      <c r="J9" s="15">
        <f t="shared" ref="J9:J10" si="2">I9-(I9/(100+M9)*M9)</f>
        <v>429</v>
      </c>
      <c r="K9" s="16">
        <f t="shared" ref="K9:K10" si="3">(SQRT(((E9-AVERAGE(I9,E9,G9))^2+(I9-AVERAGE(I9,E9,G9))^2+(G9-AVERAGE(E9,G9,I9))^2)/2))/AVERAGE(I9,E9,G9)*100</f>
        <v>7.0470576888461682</v>
      </c>
      <c r="L9" s="17">
        <f t="shared" ref="L9:L10" si="4">AVERAGE(F9,J9,H9)</f>
        <v>397.66666666666669</v>
      </c>
      <c r="M9" s="18">
        <v>0</v>
      </c>
      <c r="N9" s="19">
        <f t="shared" ref="N9" si="5">ROUND(L9+L9/100*M9, 2)</f>
        <v>397.67</v>
      </c>
      <c r="O9" s="19">
        <f t="shared" ref="O9:O10" si="6">N9*D9</f>
        <v>7953.4000000000005</v>
      </c>
      <c r="P9" s="15">
        <f t="shared" ref="P9:P10" si="7">MIN(E9,G9,I9)</f>
        <v>375</v>
      </c>
      <c r="Q9" s="9">
        <f t="shared" ref="Q9:Q10" si="8">P9*D9</f>
        <v>7500</v>
      </c>
    </row>
    <row r="10" spans="1:25" ht="32.25" customHeight="1" x14ac:dyDescent="0.25">
      <c r="A10" s="12">
        <v>2</v>
      </c>
      <c r="B10" s="21" t="s">
        <v>23</v>
      </c>
      <c r="C10" s="13" t="s">
        <v>25</v>
      </c>
      <c r="D10" s="13">
        <v>10</v>
      </c>
      <c r="E10" s="14">
        <v>374</v>
      </c>
      <c r="F10" s="15">
        <f t="shared" si="0"/>
        <v>374</v>
      </c>
      <c r="G10" s="15">
        <v>210</v>
      </c>
      <c r="H10" s="15">
        <f t="shared" si="1"/>
        <v>210</v>
      </c>
      <c r="I10" s="15">
        <v>400</v>
      </c>
      <c r="J10" s="15">
        <f t="shared" si="2"/>
        <v>400</v>
      </c>
      <c r="K10" s="16">
        <f t="shared" si="3"/>
        <v>31.406878682136369</v>
      </c>
      <c r="L10" s="17">
        <f t="shared" si="4"/>
        <v>328</v>
      </c>
      <c r="M10" s="18">
        <v>0</v>
      </c>
      <c r="N10" s="19">
        <f>ROUND(L10+L10/100*M10, 2)</f>
        <v>328</v>
      </c>
      <c r="O10" s="19">
        <f t="shared" si="6"/>
        <v>3280</v>
      </c>
      <c r="P10" s="15">
        <f t="shared" si="7"/>
        <v>210</v>
      </c>
      <c r="Q10" s="9">
        <f t="shared" si="8"/>
        <v>2100</v>
      </c>
    </row>
    <row r="11" spans="1:25" ht="35.25" customHeight="1" x14ac:dyDescent="0.25">
      <c r="A11" s="29" t="s">
        <v>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1"/>
      <c r="O11" s="10">
        <f>SUM(O9:O10)</f>
        <v>11233.400000000001</v>
      </c>
      <c r="P11" s="11"/>
      <c r="Q11" s="10">
        <f>SUM(Q9:Q10)</f>
        <v>9600</v>
      </c>
    </row>
    <row r="12" spans="1:25" ht="41.25" customHeight="1" x14ac:dyDescent="0.25">
      <c r="A12" s="41" t="s">
        <v>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25" ht="15" customHeight="1" x14ac:dyDescent="0.25">
      <c r="A13" s="36" t="s">
        <v>28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6"/>
      <c r="V13" s="5"/>
      <c r="W13" s="5"/>
      <c r="X13" s="5"/>
      <c r="Y13" s="5"/>
    </row>
    <row r="14" spans="1:25" ht="149.25" customHeight="1" x14ac:dyDescent="0.25">
      <c r="A14" s="40" t="s">
        <v>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"/>
      <c r="W14" s="4"/>
      <c r="X14" s="4"/>
      <c r="Y14" s="4"/>
    </row>
    <row r="15" spans="1:25" ht="1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32" t="s">
        <v>0</v>
      </c>
      <c r="B16" s="33"/>
      <c r="C16" s="34" t="s">
        <v>29</v>
      </c>
      <c r="D16" s="3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U16" s="2"/>
      <c r="V16" s="2"/>
      <c r="W16" s="2"/>
      <c r="X16" s="2"/>
      <c r="Y16" s="2"/>
    </row>
    <row r="17" spans="1:2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</sheetData>
  <mergeCells count="25">
    <mergeCell ref="A11:N11"/>
    <mergeCell ref="A16:B16"/>
    <mergeCell ref="C16:D16"/>
    <mergeCell ref="A13:T13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4:U14"/>
    <mergeCell ref="A12:S12"/>
    <mergeCell ref="K7:K8"/>
    <mergeCell ref="L7:L8"/>
    <mergeCell ref="M7:M8"/>
    <mergeCell ref="A7:A8"/>
    <mergeCell ref="A1:U1"/>
    <mergeCell ref="A2:U2"/>
    <mergeCell ref="A4:U4"/>
    <mergeCell ref="A5:U5"/>
    <mergeCell ref="A6:U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2026-09-03T08:51:19Z</dcterms:modified>
</cp:coreProperties>
</file>