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1ЗАКУПКИ РДЦ\1ЗАКУПКИ РДЦ\ЗАКУПКИ 2026\ЕП\+Мероприятия\Машук\"/>
    </mc:Choice>
  </mc:AlternateContent>
  <xr:revisionPtr revIDLastSave="0" documentId="13_ncr:1_{757489E8-D20C-4CC0-A6D6-DC26A8BA3E32}" xr6:coauthVersionLast="45" xr6:coauthVersionMax="47" xr10:uidLastSave="{00000000-0000-0000-0000-000000000000}"/>
  <bookViews>
    <workbookView xWindow="29760" yWindow="585" windowWidth="26310" windowHeight="15750" xr2:uid="{00000000-000D-0000-FFFF-FFFF00000000}"/>
  </bookViews>
  <sheets>
    <sheet name="Расчёт цен" sheetId="2" r:id="rId1"/>
    <sheet name="Лист1" sheetId="3" r:id="rId2"/>
  </sheets>
  <definedNames>
    <definedName name="_xlnm.Print_Area" localSheetId="0">'Расчёт цен'!$A$1:$L$18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3" l="1"/>
  <c r="F11" i="3"/>
  <c r="C11" i="3"/>
  <c r="C2" i="3"/>
  <c r="C3" i="3"/>
  <c r="C4" i="3"/>
  <c r="C5" i="3"/>
  <c r="C6" i="3"/>
  <c r="C7" i="3"/>
  <c r="C8" i="3"/>
  <c r="F2" i="3"/>
  <c r="F3" i="3"/>
  <c r="F4" i="3"/>
  <c r="F5" i="3"/>
  <c r="F6" i="3"/>
  <c r="F7" i="3"/>
  <c r="F8" i="3"/>
  <c r="I2" i="3"/>
  <c r="I3" i="3"/>
  <c r="I4" i="3"/>
  <c r="I5" i="3"/>
  <c r="I6" i="3"/>
  <c r="I7" i="3"/>
  <c r="I8" i="3"/>
  <c r="I1" i="3"/>
  <c r="F1" i="3"/>
  <c r="C1" i="3"/>
  <c r="I11" i="2" l="1"/>
  <c r="J11" i="2" s="1"/>
  <c r="K11" i="2" s="1"/>
  <c r="I12" i="2"/>
  <c r="J12" i="2" s="1"/>
  <c r="K12" i="2" s="1"/>
  <c r="I13" i="2"/>
  <c r="J13" i="2" s="1"/>
  <c r="K13" i="2" s="1"/>
  <c r="L12" i="2" l="1"/>
  <c r="L11" i="2"/>
  <c r="L13" i="2"/>
  <c r="I8" i="2"/>
  <c r="L8" i="2" s="1"/>
  <c r="I9" i="2"/>
  <c r="L9" i="2" s="1"/>
  <c r="I6" i="2"/>
  <c r="I10" i="2"/>
  <c r="L10" i="2" s="1"/>
  <c r="I7" i="2"/>
  <c r="L7" i="2" s="1"/>
  <c r="J8" i="2" l="1"/>
  <c r="K8" i="2" s="1"/>
  <c r="J9" i="2"/>
  <c r="K9" i="2" s="1"/>
  <c r="L6" i="2"/>
  <c r="L14" i="2" s="1"/>
  <c r="J10" i="2"/>
  <c r="K10" i="2" s="1"/>
  <c r="J7" i="2"/>
  <c r="K7" i="2" s="1"/>
  <c r="J6" i="2"/>
  <c r="K6" i="2" s="1"/>
</calcChain>
</file>

<file path=xl/sharedStrings.xml><?xml version="1.0" encoding="utf-8"?>
<sst xmlns="http://schemas.openxmlformats.org/spreadsheetml/2006/main" count="43" uniqueCount="36">
  <si>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</si>
  <si>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</si>
  <si>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</si>
  <si>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</si>
  <si>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</si>
  <si>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</si>
  <si>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</si>
  <si>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</si>
  <si>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</si>
  <si>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</si>
  <si>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</si>
  <si>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</si>
  <si>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</si>
  <si>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</si>
  <si>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</si>
  <si>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</si>
  <si>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</si>
  <si>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Обоснование начальной (максимальной) цены контракта  (Приложение №1)</t>
  </si>
  <si>
    <t>НМЦК, ЦКЕП, определяемая методом сопоставимых рыночных цен (анализа рынка)</t>
  </si>
  <si>
    <t xml:space="preserve">Начальник отдела обеспечения закупок Управления закупочной деятельности  </t>
  </si>
  <si>
    <t>А.А. Бобков</t>
  </si>
  <si>
    <t>усл. ед.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</si>
  <si>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</si>
  <si>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(Панамка брендированная с нашивкой для ЦГ-1)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</si>
  <si>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(Панамка брендированная с нашивкой для ЦГ-2)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</si>
  <si>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(Рабочая тетрадь брендированная для ЦГ-1)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</si>
  <si>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(Рабочая тетрадь брендированная для ЦГ-2)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</si>
  <si>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(Стикерпак брендированный для ЦГ-1)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</si>
  <si>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(Стикерпак брендированный для ЦГ-2)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</si>
  <si>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(Бутылка питьевая брендированная для ЦГ-1, ЦГ-2)</t>
  </si>
  <si>
    <t>Оказание комплекса услуг по предмету: обеспечение сувенирной брендированной продукцией в рамках Всероссийского молодёжного форума «Машук» (Папка-планшет с зажимом брендированная 
для ЦГ-1)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</si>
  <si>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</si>
  <si>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"21" июля 2026</t>
  </si>
  <si>
    <t>Поставщик №1         № КП-183/26 от 17.07.2026</t>
  </si>
  <si>
    <t>Поставщик №2         № КП-185/26 от 20.07.2026</t>
  </si>
  <si>
    <t>Поставщик №3         № КП-186/26 от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</si>
</sst>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1" xfId="0" applyFont="1" applyBorder="1" applyAlignment="1">
      <alignment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64" fontId="0" fillId="0" borderId="0" xfId="0" applyNumberFormat="1"/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3838575"/>
          <a:ext cx="1000125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39700" y="3857625"/>
          <a:ext cx="819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25550" y="3771900"/>
          <a:ext cx="1152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22"/>
  <sheetViews>
    <sheetView tabSelected="1" topLeftCell="A4" zoomScale="70" zoomScaleNormal="70" zoomScaleSheetLayoutView="100" workbookViewId="0">
      <selection activeCell="H6" sqref="H6"/>
    </sheetView>
  </sheetViews>
  <sheetFormatPr defaultColWidth="9.109375" defaultRowHeight="13.8" x14ac:dyDescent="0.25"/>
  <cols>
    <col min="1" max="1" width="4" style="1" bestFit="1" customWidth="1"/>
    <col min="2" max="2" width="54.33203125" style="1" customWidth="1"/>
    <col min="3" max="3" width="10.109375" style="1" customWidth="1"/>
    <col min="4" max="4" width="9.44140625" style="1" customWidth="1"/>
    <col min="5" max="5" width="14.88671875" style="1" customWidth="1"/>
    <col min="6" max="6" width="15.44140625" style="1" customWidth="1"/>
    <col min="7" max="7" width="15.88671875" style="1" customWidth="1"/>
    <col min="8" max="8" width="16.44140625" style="1" customWidth="1"/>
    <col min="9" max="9" width="13.5546875" style="1" customWidth="1"/>
    <col min="10" max="10" width="18.109375" style="1" customWidth="1"/>
    <col min="11" max="11" width="13.5546875" style="1" customWidth="1"/>
    <col min="12" max="12" width="21.88671875" style="1" customWidth="1"/>
    <col min="13" max="13" width="13.44140625" style="1" customWidth="1"/>
    <col min="14" max="14" width="13.6640625" style="1" bestFit="1" customWidth="1"/>
    <col min="15" max="15" width="12.88671875" style="1" customWidth="1"/>
    <col min="16" max="16" width="9.109375" style="1"/>
    <col min="17" max="17" width="15.109375" style="1" customWidth="1"/>
    <col min="18" max="16384" width="9.109375" style="1"/>
  </cols>
  <sheetData>
    <row r="1" spans="1:13" ht="18" customHeight="1" x14ac:dyDescent="0.2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61.5" customHeight="1" x14ac:dyDescent="0.25">
      <c r="A2" s="27" t="s">
        <v>10</v>
      </c>
      <c r="B2" s="27"/>
      <c r="C2" s="24" t="s">
        <v>22</v>
      </c>
      <c r="D2" s="24"/>
      <c r="E2" s="24"/>
      <c r="F2" s="24"/>
      <c r="G2" s="24"/>
      <c r="H2" s="24"/>
      <c r="I2" s="24"/>
      <c r="J2" s="24"/>
      <c r="K2" s="24"/>
      <c r="L2" s="24"/>
    </row>
    <row r="3" spans="1:13" ht="72" customHeight="1" x14ac:dyDescent="0.25">
      <c r="A3" s="27" t="s">
        <v>11</v>
      </c>
      <c r="B3" s="27"/>
      <c r="C3" s="27" t="s">
        <v>31</v>
      </c>
      <c r="D3" s="27"/>
      <c r="E3" s="27"/>
      <c r="F3" s="27"/>
      <c r="G3" s="27"/>
      <c r="H3" s="27"/>
      <c r="I3" s="27"/>
      <c r="J3" s="27"/>
      <c r="K3" s="27"/>
      <c r="L3" s="27"/>
    </row>
    <row r="4" spans="1:13" ht="90.75" customHeight="1" x14ac:dyDescent="0.25">
      <c r="A4" s="28" t="s">
        <v>0</v>
      </c>
      <c r="B4" s="28" t="s">
        <v>1</v>
      </c>
      <c r="C4" s="28" t="s">
        <v>2</v>
      </c>
      <c r="D4" s="28" t="s">
        <v>3</v>
      </c>
      <c r="E4" s="28" t="s">
        <v>9</v>
      </c>
      <c r="F4" s="28" t="s">
        <v>4</v>
      </c>
      <c r="G4" s="28"/>
      <c r="H4" s="28"/>
      <c r="I4" s="29" t="s">
        <v>5</v>
      </c>
      <c r="J4" s="29"/>
      <c r="K4" s="29"/>
      <c r="L4" s="2" t="s">
        <v>18</v>
      </c>
    </row>
    <row r="5" spans="1:13" ht="81.75" customHeight="1" x14ac:dyDescent="0.25">
      <c r="A5" s="28"/>
      <c r="B5" s="28"/>
      <c r="C5" s="28"/>
      <c r="D5" s="28"/>
      <c r="E5" s="28"/>
      <c r="F5" s="22" t="s">
        <v>33</v>
      </c>
      <c r="G5" s="22" t="s">
        <v>34</v>
      </c>
      <c r="H5" s="22" t="s">
        <v>35</v>
      </c>
      <c r="I5" s="2" t="s">
        <v>6</v>
      </c>
      <c r="J5" s="3" t="s">
        <v>7</v>
      </c>
      <c r="K5" s="3" t="s">
        <v>13</v>
      </c>
      <c r="L5" s="3" t="s">
        <v>14</v>
      </c>
      <c r="M5" s="18"/>
    </row>
    <row r="6" spans="1:13" ht="62.4" x14ac:dyDescent="0.3">
      <c r="A6" s="4">
        <v>1</v>
      </c>
      <c r="B6" s="19" t="s">
        <v>23</v>
      </c>
      <c r="C6" s="5" t="s">
        <v>21</v>
      </c>
      <c r="D6" s="17">
        <v>100</v>
      </c>
      <c r="E6" s="5">
        <v>3</v>
      </c>
      <c r="F6" s="20">
        <v>500</v>
      </c>
      <c r="G6" s="21">
        <v>450</v>
      </c>
      <c r="H6" s="20">
        <v>700</v>
      </c>
      <c r="I6" s="6">
        <f>ROUND(SUM(F6:H6)/E6,2)</f>
        <v>550</v>
      </c>
      <c r="J6" s="6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132.28756555322954</v>
      </c>
      <c r="K6" s="6">
        <f t="shared" ref="K6:K10" si="0">J6/I6*100</f>
        <v>24.052284646041734</v>
      </c>
      <c r="L6" s="6">
        <f t="shared" ref="L6:L10" si="1">D6*I6</f>
        <v>55000</v>
      </c>
      <c r="M6" s="7"/>
    </row>
    <row r="7" spans="1:13" ht="62.4" x14ac:dyDescent="0.3">
      <c r="A7" s="4">
        <v>2</v>
      </c>
      <c r="B7" s="19" t="s">
        <v>24</v>
      </c>
      <c r="C7" s="5" t="s">
        <v>21</v>
      </c>
      <c r="D7" s="17">
        <v>100</v>
      </c>
      <c r="E7" s="5">
        <v>3</v>
      </c>
      <c r="F7" s="20">
        <v>500</v>
      </c>
      <c r="G7" s="21">
        <v>450</v>
      </c>
      <c r="H7" s="20">
        <v>700</v>
      </c>
      <c r="I7" s="6">
        <f t="shared" ref="I7:I11" si="2">ROUND(SUM(F7:H7)/E7,2)</f>
        <v>550</v>
      </c>
      <c r="J7" s="6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132.28756555322954</v>
      </c>
      <c r="K7" s="6">
        <f t="shared" si="0"/>
        <v>24.052284646041734</v>
      </c>
      <c r="L7" s="6">
        <f t="shared" si="1"/>
        <v>55000</v>
      </c>
      <c r="M7" s="7"/>
    </row>
    <row r="8" spans="1:13" ht="62.4" x14ac:dyDescent="0.3">
      <c r="A8" s="4">
        <v>3</v>
      </c>
      <c r="B8" s="19" t="s">
        <v>25</v>
      </c>
      <c r="C8" s="5" t="s">
        <v>21</v>
      </c>
      <c r="D8" s="17">
        <v>100</v>
      </c>
      <c r="E8" s="5">
        <v>3</v>
      </c>
      <c r="F8" s="20">
        <v>1050</v>
      </c>
      <c r="G8" s="21">
        <v>875</v>
      </c>
      <c r="H8" s="20">
        <v>1000</v>
      </c>
      <c r="I8" s="6">
        <f>ROUND(SUM(F8:H8)/E8,2)</f>
        <v>975</v>
      </c>
      <c r="J8" s="6">
        <f>SQRT(IF(E8=3,((F8-I8)*(F8-I8)+(G8-I8)*(G8-I8)+(H8-I8)*(H8-I8))/(E8-1),IF(E8=4,((F8-I8)*(F8-I8)+(G8-I8)*(G8-I8)+(H8-I8)*(H8-I8)+(#REF!-I8)*(#REF!-I8))/(E8-1),IF(E8=5,((F8-I8)*(F8-I8)+(G8-I8)*(G8-I8)+(H8-I8)*(H8-I8)+(#REF!-I8)*(#REF!-I8)+(#REF!-I8)*(#REF!-I8))/(E8-1),IF(E8=6,((F8-I8)*(F8-I8)+(G8-I8)*(G8-I8)+(H8-I8)*(H8-I8)+(#REF!-I8)*(#REF!-I8)+(#REF!-I8)*(#REF!-I8)+(#REF!-I8)*(#REF!-I8))/(E8-1),IF(E8=7,((F8-I8)*(F8-I8)+(G8-I8)*(G8-I8)+(H8-I8)*(H8-I8)+(#REF!-I8)*(#REF!-I8)+(#REF!-I8)*(#REF!-I8)+(#REF!-I8)*(#REF!-I8)+(#REF!-I8)*(#REF!-I8))/(E8-1),"МНОГО ПОСТАЩИКОВ"))))))</f>
        <v>90.13878188659973</v>
      </c>
      <c r="K8" s="6">
        <f t="shared" si="0"/>
        <v>9.2450032704204848</v>
      </c>
      <c r="L8" s="6">
        <f t="shared" si="1"/>
        <v>97500</v>
      </c>
      <c r="M8" s="7"/>
    </row>
    <row r="9" spans="1:13" ht="62.4" x14ac:dyDescent="0.3">
      <c r="A9" s="4">
        <v>4</v>
      </c>
      <c r="B9" s="19" t="s">
        <v>26</v>
      </c>
      <c r="C9" s="5" t="s">
        <v>21</v>
      </c>
      <c r="D9" s="17">
        <v>100</v>
      </c>
      <c r="E9" s="5">
        <v>3</v>
      </c>
      <c r="F9" s="20">
        <v>1050</v>
      </c>
      <c r="G9" s="21">
        <v>875</v>
      </c>
      <c r="H9" s="20">
        <v>1000</v>
      </c>
      <c r="I9" s="6">
        <f t="shared" si="2"/>
        <v>975</v>
      </c>
      <c r="J9" s="6">
        <f>SQRT(IF(E9=3,((F9-I9)*(F9-I9)+(G9-I9)*(G9-I9)+(H9-I9)*(H9-I9))/(E9-1),IF(E9=4,((F9-I9)*(F9-I9)+(G9-I9)*(G9-I9)+(H9-I9)*(H9-I9)+(#REF!-I9)*(#REF!-I9))/(E9-1),IF(E9=5,((F9-I9)*(F9-I9)+(G9-I9)*(G9-I9)+(H9-I9)*(H9-I9)+(#REF!-I9)*(#REF!-I9)+(#REF!-I9)*(#REF!-I9))/(E9-1),IF(E9=6,((F9-I9)*(F9-I9)+(G9-I9)*(G9-I9)+(H9-I9)*(H9-I9)+(#REF!-I9)*(#REF!-I9)+(#REF!-I9)*(#REF!-I9)+(#REF!-I9)*(#REF!-I9))/(E9-1),IF(E9=7,((F9-I9)*(F9-I9)+(G9-I9)*(G9-I9)+(H9-I9)*(H9-I9)+(#REF!-I9)*(#REF!-I9)+(#REF!-I9)*(#REF!-I9)+(#REF!-I9)*(#REF!-I9)+(#REF!-I9)*(#REF!-I9))/(E9-1),"МНОГО ПОСТАЩИКОВ"))))))</f>
        <v>90.13878188659973</v>
      </c>
      <c r="K9" s="6">
        <f t="shared" si="0"/>
        <v>9.2450032704204848</v>
      </c>
      <c r="L9" s="6">
        <f t="shared" si="1"/>
        <v>97500</v>
      </c>
      <c r="M9" s="7"/>
    </row>
    <row r="10" spans="1:13" ht="62.4" x14ac:dyDescent="0.3">
      <c r="A10" s="4">
        <v>5</v>
      </c>
      <c r="B10" s="19" t="s">
        <v>27</v>
      </c>
      <c r="C10" s="5" t="s">
        <v>21</v>
      </c>
      <c r="D10" s="17">
        <v>100</v>
      </c>
      <c r="E10" s="5">
        <v>3</v>
      </c>
      <c r="F10" s="20">
        <v>295</v>
      </c>
      <c r="G10" s="21">
        <v>255</v>
      </c>
      <c r="H10" s="20">
        <v>350</v>
      </c>
      <c r="I10" s="6">
        <f t="shared" si="2"/>
        <v>300</v>
      </c>
      <c r="J10" s="6">
        <f>SQRT(IF(E10=3,((F10-I10)*(F10-I10)+(G10-I10)*(G10-I10)+(H10-I10)*(H10-I10))/(E10-1),IF(E10=4,((F10-I10)*(F10-I10)+(G10-I10)*(G10-I10)+(H10-I10)*(H10-I10)+(#REF!-I10)*(#REF!-I10))/(E10-1),IF(E10=5,((F10-I10)*(F10-I10)+(G10-I10)*(G10-I10)+(H10-I10)*(H10-I10)+(#REF!-I10)*(#REF!-I10)+(#REF!-I10)*(#REF!-I10))/(E10-1),IF(E10=6,((F10-I10)*(F10-I10)+(G10-I10)*(G10-I10)+(H10-I10)*(H10-I10)+(#REF!-I10)*(#REF!-I10)+(#REF!-I10)*(#REF!-I10)+(#REF!-I10)*(#REF!-I10))/(E10-1),IF(E10=7,((F10-I10)*(F10-I10)+(G10-I10)*(G10-I10)+(H10-I10)*(H10-I10)+(#REF!-I10)*(#REF!-I10)+(#REF!-I10)*(#REF!-I10)+(#REF!-I10)*(#REF!-I10)+(#REF!-I10)*(#REF!-I10))/(E10-1),"МНОГО ПОСТАЩИКОВ"))))))</f>
        <v>47.696960070847283</v>
      </c>
      <c r="K10" s="6">
        <f t="shared" si="0"/>
        <v>15.898986690282428</v>
      </c>
      <c r="L10" s="6">
        <f t="shared" si="1"/>
        <v>30000</v>
      </c>
      <c r="M10" s="7"/>
    </row>
    <row r="11" spans="1:13" ht="62.4" x14ac:dyDescent="0.3">
      <c r="A11" s="4">
        <v>6</v>
      </c>
      <c r="B11" s="19" t="s">
        <v>28</v>
      </c>
      <c r="C11" s="5" t="s">
        <v>21</v>
      </c>
      <c r="D11" s="17">
        <v>100</v>
      </c>
      <c r="E11" s="5">
        <v>3</v>
      </c>
      <c r="F11" s="20">
        <v>295</v>
      </c>
      <c r="G11" s="21">
        <v>255</v>
      </c>
      <c r="H11" s="20">
        <v>350</v>
      </c>
      <c r="I11" s="6">
        <f t="shared" si="2"/>
        <v>300</v>
      </c>
      <c r="J11" s="6">
        <f>SQRT(IF(E11=3,((F11-I11)*(F11-I11)+(G11-I11)*(G11-I11)+(H11-I11)*(H11-I11))/(E11-1),IF(E11=4,((F11-I11)*(F11-I11)+(G11-I11)*(G11-I11)+(H11-I11)*(H11-I11)+(#REF!-I11)*(#REF!-I11))/(E11-1),IF(E11=5,((F11-I11)*(F11-I11)+(G11-I11)*(G11-I11)+(H11-I11)*(H11-I11)+(#REF!-I11)*(#REF!-I11)+(#REF!-I11)*(#REF!-I11))/(E11-1),IF(E11=6,((F11-I11)*(F11-I11)+(G11-I11)*(G11-I11)+(H11-I11)*(H11-I11)+(#REF!-I11)*(#REF!-I11)+(#REF!-I11)*(#REF!-I11)+(#REF!-I11)*(#REF!-I11))/(E11-1),IF(E11=7,((F11-I11)*(F11-I11)+(G11-I11)*(G11-I11)+(H11-I11)*(H11-I11)+(#REF!-I11)*(#REF!-I11)+(#REF!-I11)*(#REF!-I11)+(#REF!-I11)*(#REF!-I11)+(#REF!-I11)*(#REF!-I11))/(E11-1),"МНОГО ПОСТАЩИКОВ"))))))</f>
        <v>47.696960070847283</v>
      </c>
      <c r="K11" s="6">
        <f t="shared" ref="K11:K13" si="3">J11/I11*100</f>
        <v>15.898986690282428</v>
      </c>
      <c r="L11" s="6">
        <f t="shared" ref="L11:L13" si="4">D11*I11</f>
        <v>30000</v>
      </c>
      <c r="M11" s="7"/>
    </row>
    <row r="12" spans="1:13" ht="62.4" x14ac:dyDescent="0.3">
      <c r="A12" s="4">
        <v>7</v>
      </c>
      <c r="B12" s="19" t="s">
        <v>29</v>
      </c>
      <c r="C12" s="5" t="s">
        <v>21</v>
      </c>
      <c r="D12" s="17">
        <v>200</v>
      </c>
      <c r="E12" s="5">
        <v>3</v>
      </c>
      <c r="F12" s="20">
        <v>600</v>
      </c>
      <c r="G12" s="21">
        <v>550</v>
      </c>
      <c r="H12" s="20">
        <v>500</v>
      </c>
      <c r="I12" s="6">
        <f t="shared" ref="I12:I13" si="5">ROUND(SUM(F12:H12)/E12,2)</f>
        <v>550</v>
      </c>
      <c r="J12" s="6">
        <f>SQRT(IF(E12=3,((F12-I12)*(F12-I12)+(G12-I12)*(G12-I12)+(H12-I12)*(H12-I12))/(E12-1),IF(E12=4,((F12-I12)*(F12-I12)+(G12-I12)*(G12-I12)+(H12-I12)*(H12-I12)+(#REF!-I12)*(#REF!-I12))/(E12-1),IF(E12=5,((F12-I12)*(F12-I12)+(G12-I12)*(G12-I12)+(H12-I12)*(H12-I12)+(#REF!-I12)*(#REF!-I12)+(#REF!-I12)*(#REF!-I12))/(E12-1),IF(E12=6,((F12-I12)*(F12-I12)+(G12-I12)*(G12-I12)+(H12-I12)*(H12-I12)+(#REF!-I12)*(#REF!-I12)+(#REF!-I12)*(#REF!-I12)+(#REF!-I12)*(#REF!-I12))/(E12-1),IF(E12=7,((F12-I12)*(F12-I12)+(G12-I12)*(G12-I12)+(H12-I12)*(H12-I12)+(#REF!-I12)*(#REF!-I12)+(#REF!-I12)*(#REF!-I12)+(#REF!-I12)*(#REF!-I12)+(#REF!-I12)*(#REF!-I12))/(E12-1),"МНОГО ПОСТАЩИКОВ"))))))</f>
        <v>50</v>
      </c>
      <c r="K12" s="6">
        <f t="shared" si="3"/>
        <v>9.0909090909090917</v>
      </c>
      <c r="L12" s="6">
        <f t="shared" si="4"/>
        <v>110000</v>
      </c>
      <c r="M12" s="7"/>
    </row>
    <row r="13" spans="1:13" ht="78" x14ac:dyDescent="0.3">
      <c r="A13" s="4">
        <v>8</v>
      </c>
      <c r="B13" s="19" t="s">
        <v>30</v>
      </c>
      <c r="C13" s="5" t="s">
        <v>21</v>
      </c>
      <c r="D13" s="17">
        <v>100</v>
      </c>
      <c r="E13" s="5">
        <v>3</v>
      </c>
      <c r="F13" s="20">
        <v>275</v>
      </c>
      <c r="G13" s="21">
        <v>320</v>
      </c>
      <c r="H13" s="20">
        <v>305</v>
      </c>
      <c r="I13" s="6">
        <f t="shared" si="5"/>
        <v>300</v>
      </c>
      <c r="J13" s="6">
        <f>SQRT(IF(E13=3,((F13-I13)*(F13-I13)+(G13-I13)*(G13-I13)+(H13-I13)*(H13-I13))/(E13-1),IF(E13=4,((F13-I13)*(F13-I13)+(G13-I13)*(G13-I13)+(H13-I13)*(H13-I13)+(#REF!-I13)*(#REF!-I13))/(E13-1),IF(E13=5,((F13-I13)*(F13-I13)+(G13-I13)*(G13-I13)+(H13-I13)*(H13-I13)+(#REF!-I13)*(#REF!-I13)+(#REF!-I13)*(#REF!-I13))/(E13-1),IF(E13=6,((F13-I13)*(F13-I13)+(G13-I13)*(G13-I13)+(H13-I13)*(H13-I13)+(#REF!-I13)*(#REF!-I13)+(#REF!-I13)*(#REF!-I13)+(#REF!-I13)*(#REF!-I13))/(E13-1),IF(E13=7,((F13-I13)*(F13-I13)+(G13-I13)*(G13-I13)+(H13-I13)*(H13-I13)+(#REF!-I13)*(#REF!-I13)+(#REF!-I13)*(#REF!-I13)+(#REF!-I13)*(#REF!-I13)+(#REF!-I13)*(#REF!-I13))/(E13-1),"МНОГО ПОСТАЩИКОВ"))))))</f>
        <v>22.912878474779198</v>
      </c>
      <c r="K13" s="6">
        <f t="shared" si="3"/>
        <v>7.6376261582597333</v>
      </c>
      <c r="L13" s="6">
        <f t="shared" si="4"/>
        <v>30000</v>
      </c>
      <c r="M13" s="7"/>
    </row>
    <row r="14" spans="1:13" ht="36" customHeight="1" x14ac:dyDescent="0.25">
      <c r="A14" s="34" t="s">
        <v>15</v>
      </c>
      <c r="B14" s="34"/>
      <c r="C14" s="8"/>
      <c r="D14" s="8"/>
      <c r="E14" s="6"/>
      <c r="F14" s="6"/>
      <c r="G14" s="6"/>
      <c r="H14" s="6"/>
      <c r="I14" s="6"/>
      <c r="J14" s="6"/>
      <c r="K14" s="6"/>
      <c r="L14" s="8">
        <f>SUM(L6:L13)</f>
        <v>505000</v>
      </c>
      <c r="M14" s="7"/>
    </row>
    <row r="15" spans="1:13" ht="15" customHeight="1" x14ac:dyDescent="0.25">
      <c r="A15" s="30" t="s">
        <v>8</v>
      </c>
      <c r="B15" s="30"/>
      <c r="C15" s="30"/>
      <c r="D15" s="10"/>
      <c r="E15" s="11"/>
      <c r="F15" s="11"/>
      <c r="G15" s="11"/>
      <c r="H15" s="11"/>
      <c r="I15" s="11"/>
      <c r="J15" s="11"/>
      <c r="K15" s="10"/>
      <c r="L15" s="10"/>
    </row>
    <row r="16" spans="1:13" ht="30.75" customHeight="1" x14ac:dyDescent="0.25">
      <c r="A16" s="33" t="s">
        <v>16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ht="31.5" customHeight="1" x14ac:dyDescent="0.25">
      <c r="A17" s="26" t="s">
        <v>12</v>
      </c>
      <c r="B17" s="26"/>
      <c r="C17" s="12"/>
      <c r="D17" s="13"/>
      <c r="E17" s="13"/>
      <c r="F17" s="13"/>
      <c r="G17" s="9"/>
      <c r="H17" s="14"/>
      <c r="I17" s="13"/>
      <c r="J17" s="30" t="s">
        <v>19</v>
      </c>
      <c r="K17" s="30"/>
      <c r="L17" s="31"/>
    </row>
    <row r="18" spans="1:12" ht="15.75" customHeight="1" thickBot="1" x14ac:dyDescent="0.3">
      <c r="A18" s="32" t="s">
        <v>32</v>
      </c>
      <c r="B18" s="32"/>
      <c r="C18" s="13"/>
      <c r="D18" s="13"/>
      <c r="E18" s="13"/>
      <c r="F18" s="13"/>
      <c r="G18" s="9"/>
      <c r="H18" s="13"/>
      <c r="I18" s="15"/>
      <c r="J18" s="13" t="s">
        <v>20</v>
      </c>
      <c r="K18" s="13"/>
      <c r="L18" s="13"/>
    </row>
    <row r="19" spans="1:12" x14ac:dyDescent="0.25">
      <c r="G19" s="13"/>
      <c r="H19" s="13"/>
      <c r="J19" s="13"/>
      <c r="K19" s="13"/>
      <c r="L19" s="16"/>
    </row>
    <row r="20" spans="1:12" x14ac:dyDescent="0.25">
      <c r="G20" s="13"/>
      <c r="K20" s="7"/>
      <c r="L20" s="7"/>
    </row>
    <row r="21" spans="1:12" x14ac:dyDescent="0.25">
      <c r="G21" s="13"/>
    </row>
    <row r="22" spans="1:12" x14ac:dyDescent="0.25">
      <c r="G22" s="13"/>
    </row>
  </sheetData>
  <mergeCells count="18">
    <mergeCell ref="A18:B18"/>
    <mergeCell ref="C3:L3"/>
    <mergeCell ref="B4:B5"/>
    <mergeCell ref="A16:L16"/>
    <mergeCell ref="A15:C15"/>
    <mergeCell ref="A14:B14"/>
    <mergeCell ref="C2:L2"/>
    <mergeCell ref="A1:L1"/>
    <mergeCell ref="A17:B17"/>
    <mergeCell ref="A2:B2"/>
    <mergeCell ref="A3:B3"/>
    <mergeCell ref="C4:C5"/>
    <mergeCell ref="D4:D5"/>
    <mergeCell ref="F4:H4"/>
    <mergeCell ref="I4:K4"/>
    <mergeCell ref="A4:A5"/>
    <mergeCell ref="J17:L17"/>
    <mergeCell ref="E4:E5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632D-D42D-4545-A26D-15279A08C688}">
  <dimension ref="A1:I11"/>
  <sheetViews>
    <sheetView workbookViewId="0">
      <selection activeCell="H17" sqref="H17"/>
    </sheetView>
  </sheetViews>
  <sheetFormatPr defaultRowHeight="14.4" x14ac:dyDescent="0.3"/>
  <cols>
    <col min="2" max="2" width="11.21875" style="23" bestFit="1" customWidth="1"/>
    <col min="3" max="3" width="12.77734375" style="23" bestFit="1" customWidth="1"/>
    <col min="5" max="5" width="11.6640625" style="23" bestFit="1" customWidth="1"/>
    <col min="6" max="6" width="12.77734375" style="23" bestFit="1" customWidth="1"/>
    <col min="8" max="8" width="11.21875" style="23" bestFit="1" customWidth="1"/>
    <col min="9" max="9" width="11.33203125" style="23" bestFit="1" customWidth="1"/>
  </cols>
  <sheetData>
    <row r="1" spans="1:9" x14ac:dyDescent="0.3">
      <c r="A1" s="17">
        <v>100</v>
      </c>
      <c r="B1" s="20">
        <v>950</v>
      </c>
      <c r="C1" s="23">
        <f>A1*B1</f>
        <v>95000</v>
      </c>
      <c r="D1" s="17">
        <v>100</v>
      </c>
      <c r="E1" s="21">
        <v>900</v>
      </c>
      <c r="F1" s="23">
        <f>D1*E1</f>
        <v>90000</v>
      </c>
      <c r="G1" s="17">
        <v>100</v>
      </c>
      <c r="H1" s="20">
        <v>1150</v>
      </c>
      <c r="I1" s="23">
        <f>G1*H1</f>
        <v>115000</v>
      </c>
    </row>
    <row r="2" spans="1:9" x14ac:dyDescent="0.3">
      <c r="A2" s="17">
        <v>100</v>
      </c>
      <c r="B2" s="20">
        <v>950</v>
      </c>
      <c r="C2" s="23">
        <f t="shared" ref="C2:C8" si="0">A2*B2</f>
        <v>95000</v>
      </c>
      <c r="D2" s="17">
        <v>100</v>
      </c>
      <c r="E2" s="21">
        <v>900</v>
      </c>
      <c r="F2" s="23">
        <f t="shared" ref="F2:F8" si="1">D2*E2</f>
        <v>90000</v>
      </c>
      <c r="G2" s="17">
        <v>100</v>
      </c>
      <c r="H2" s="20">
        <v>1150</v>
      </c>
      <c r="I2" s="23">
        <f t="shared" ref="I2:I8" si="2">G2*H2</f>
        <v>115000</v>
      </c>
    </row>
    <row r="3" spans="1:9" x14ac:dyDescent="0.3">
      <c r="A3" s="17">
        <v>100</v>
      </c>
      <c r="B3" s="20">
        <v>1050</v>
      </c>
      <c r="C3" s="23">
        <f t="shared" si="0"/>
        <v>105000</v>
      </c>
      <c r="D3" s="17">
        <v>100</v>
      </c>
      <c r="E3" s="21">
        <v>875</v>
      </c>
      <c r="F3" s="23">
        <f t="shared" si="1"/>
        <v>87500</v>
      </c>
      <c r="G3" s="17">
        <v>100</v>
      </c>
      <c r="H3" s="20">
        <v>1000</v>
      </c>
      <c r="I3" s="23">
        <f t="shared" si="2"/>
        <v>100000</v>
      </c>
    </row>
    <row r="4" spans="1:9" x14ac:dyDescent="0.3">
      <c r="A4" s="17">
        <v>100</v>
      </c>
      <c r="B4" s="20">
        <v>1050</v>
      </c>
      <c r="C4" s="23">
        <f t="shared" si="0"/>
        <v>105000</v>
      </c>
      <c r="D4" s="17">
        <v>100</v>
      </c>
      <c r="E4" s="21">
        <v>875</v>
      </c>
      <c r="F4" s="23">
        <f t="shared" si="1"/>
        <v>87500</v>
      </c>
      <c r="G4" s="17">
        <v>100</v>
      </c>
      <c r="H4" s="20">
        <v>1000</v>
      </c>
      <c r="I4" s="23">
        <f t="shared" si="2"/>
        <v>100000</v>
      </c>
    </row>
    <row r="5" spans="1:9" x14ac:dyDescent="0.3">
      <c r="A5" s="17">
        <v>100</v>
      </c>
      <c r="B5" s="20">
        <v>295</v>
      </c>
      <c r="C5" s="23">
        <f t="shared" si="0"/>
        <v>29500</v>
      </c>
      <c r="D5" s="17">
        <v>100</v>
      </c>
      <c r="E5" s="21">
        <v>255</v>
      </c>
      <c r="F5" s="23">
        <f t="shared" si="1"/>
        <v>25500</v>
      </c>
      <c r="G5" s="17">
        <v>100</v>
      </c>
      <c r="H5" s="20">
        <v>350</v>
      </c>
      <c r="I5" s="23">
        <f t="shared" si="2"/>
        <v>35000</v>
      </c>
    </row>
    <row r="6" spans="1:9" x14ac:dyDescent="0.3">
      <c r="A6" s="17">
        <v>100</v>
      </c>
      <c r="B6" s="20">
        <v>295</v>
      </c>
      <c r="C6" s="23">
        <f t="shared" si="0"/>
        <v>29500</v>
      </c>
      <c r="D6" s="17">
        <v>100</v>
      </c>
      <c r="E6" s="21">
        <v>255</v>
      </c>
      <c r="F6" s="23">
        <f t="shared" si="1"/>
        <v>25500</v>
      </c>
      <c r="G6" s="17">
        <v>100</v>
      </c>
      <c r="H6" s="20">
        <v>350</v>
      </c>
      <c r="I6" s="23">
        <f t="shared" si="2"/>
        <v>35000</v>
      </c>
    </row>
    <row r="7" spans="1:9" x14ac:dyDescent="0.3">
      <c r="A7" s="17">
        <v>200</v>
      </c>
      <c r="B7" s="20">
        <v>600</v>
      </c>
      <c r="C7" s="23">
        <f t="shared" si="0"/>
        <v>120000</v>
      </c>
      <c r="D7" s="17">
        <v>200</v>
      </c>
      <c r="E7" s="21">
        <v>550</v>
      </c>
      <c r="F7" s="23">
        <f t="shared" si="1"/>
        <v>110000</v>
      </c>
      <c r="G7" s="17">
        <v>200</v>
      </c>
      <c r="H7" s="20">
        <v>500</v>
      </c>
      <c r="I7" s="23">
        <f t="shared" si="2"/>
        <v>100000</v>
      </c>
    </row>
    <row r="8" spans="1:9" x14ac:dyDescent="0.3">
      <c r="A8" s="17">
        <v>100</v>
      </c>
      <c r="B8" s="20">
        <v>275</v>
      </c>
      <c r="C8" s="23">
        <f t="shared" si="0"/>
        <v>27500</v>
      </c>
      <c r="D8" s="17">
        <v>100</v>
      </c>
      <c r="E8" s="21">
        <v>320</v>
      </c>
      <c r="F8" s="23">
        <f t="shared" si="1"/>
        <v>32000</v>
      </c>
      <c r="G8" s="17">
        <v>100</v>
      </c>
      <c r="H8" s="20">
        <v>305</v>
      </c>
      <c r="I8" s="23">
        <f t="shared" si="2"/>
        <v>30500</v>
      </c>
    </row>
    <row r="11" spans="1:9" x14ac:dyDescent="0.3">
      <c r="C11" s="23">
        <f>SUM(C1:C8)</f>
        <v>606500</v>
      </c>
      <c r="F11" s="23">
        <f>SUM(F1:F8)</f>
        <v>548000</v>
      </c>
      <c r="I11" s="23">
        <f>SUM(I1:I8)</f>
        <v>630500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Расчёт цен</vt:lpstr>
      <vt:lpstr>Лист1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UserBobkov</cp:lastModifiedBy>
  <cp:lastPrinted>2024-10-24T11:40:42Z</cp:lastPrinted>
  <dcterms:created xsi:type="dcterms:W3CDTF">2014-03-05T05:54:04Z</dcterms:created>
  <dcterms:modified xsi:type="dcterms:W3CDTF">2026-07-21T10:55:14Z</dcterms:modified>
</cp:coreProperties>
</file>