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Реестры ГК\2026\Копии ГК 2026\_Березка\Закупка оборудования (Запасные части и блоки для рабочих станции)\"/>
    </mc:Choice>
  </mc:AlternateContent>
  <bookViews>
    <workbookView xWindow="-120" yWindow="-120" windowWidth="29040" windowHeight="15840"/>
  </bookViews>
  <sheets>
    <sheet name="Дораб ЕГАИС" sheetId="16" r:id="rId1"/>
  </sheets>
  <definedNames>
    <definedName name="Print_Area" localSheetId="0">'Дораб ЕГАИС'!$A$1:$P$8</definedName>
    <definedName name="_xlnm.Print_Area" localSheetId="0">'Дораб ЕГАИС'!$A$1:$R$24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" i="16" l="1"/>
  <c r="L18" i="16"/>
  <c r="R18" i="16" s="1"/>
  <c r="P18" i="16" l="1"/>
  <c r="O17" i="16"/>
  <c r="L17" i="16"/>
  <c r="R17" i="16" s="1"/>
  <c r="O16" i="16"/>
  <c r="L16" i="16"/>
  <c r="R16" i="16" s="1"/>
  <c r="O15" i="16"/>
  <c r="L15" i="16"/>
  <c r="R15" i="16" s="1"/>
  <c r="O14" i="16"/>
  <c r="L14" i="16"/>
  <c r="R14" i="16" s="1"/>
  <c r="O13" i="16"/>
  <c r="L13" i="16"/>
  <c r="R13" i="16" s="1"/>
  <c r="O12" i="16"/>
  <c r="P12" i="16" s="1"/>
  <c r="L12" i="16"/>
  <c r="R12" i="16" s="1"/>
  <c r="O11" i="16"/>
  <c r="L11" i="16"/>
  <c r="R11" i="16" s="1"/>
  <c r="P13" i="16" l="1"/>
  <c r="P15" i="16"/>
  <c r="P11" i="16"/>
  <c r="P17" i="16"/>
  <c r="P16" i="16"/>
  <c r="P14" i="16"/>
  <c r="O10" i="16"/>
  <c r="L10" i="16"/>
  <c r="R10" i="16" s="1"/>
  <c r="O9" i="16"/>
  <c r="L9" i="16"/>
  <c r="R9" i="16" s="1"/>
  <c r="P10" i="16" l="1"/>
  <c r="P9" i="16"/>
  <c r="O8" i="16" l="1"/>
  <c r="L8" i="16"/>
  <c r="R8" i="16" s="1"/>
  <c r="R19" i="16" s="1"/>
  <c r="P8" i="16" l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<sst xmlns="http://schemas.openxmlformats.org/spreadsheetml/2006/main" count="28" uniqueCount="28">
  <si>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</si>
  <si>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t>Среднее арифметическое значение</t>
  </si>
  <si>
    <t>Коэффициент вариации, %</t>
  </si>
  <si>
    <t>Среднее квадратическое отклонение</t>
  </si>
  <si>
    <t>Описание объекта закупки</t>
  </si>
  <si>
    <t>Стоимость, руб.</t>
  </si>
  <si>
    <t>Количество, шт.</t>
  </si>
  <si>
    <t>ИТОГО :</t>
  </si>
  <si>
    <t>Расчет начальной (максимальной) цены контракта методом сопоставимых рыночных цен (анализ рынка)</t>
  </si>
  <si>
    <t>Стоимость за  1 штуку, Скриншот №1</t>
  </si>
  <si>
    <t>Стоимость за  1 штуку, Скриншот №2</t>
  </si>
  <si>
    <t>Стоимость за  1 штуку, Скриншот №3</t>
  </si>
  <si>
    <t>Стоимость за  1 штуку, Скриншот №4</t>
  </si>
  <si>
    <t>Стоимость за  1 штуку, Скриншот №5</t>
  </si>
  <si>
    <t>Закупка оборудования (Запасные части и блоки для рабочих станции)</t>
  </si>
  <si>
    <t xml:space="preserve">Блок питания для компьютерной техники встраиваемый ZALMAN Giga Max III  650W [ZM650-GV3], или эквивалент
</t>
  </si>
  <si>
    <t xml:space="preserve">Блок питания AY120EA-ZF190632M (8504403281) или эквивалент
</t>
  </si>
  <si>
    <t xml:space="preserve">Кабель питания AT 15270 CEE 7/7, IEC 320 C5 pin или эквивалент </t>
  </si>
  <si>
    <t xml:space="preserve">Кабель HDMI 1.4 PROCONNECT Gold 4K, 1,5 метра 17-6203-6 или эквивалент </t>
  </si>
  <si>
    <t>Кабель HDMI 1.4 PROCONNECT Gold 4K, 3 метра 17-6203-6 или эквивалент</t>
  </si>
  <si>
    <t xml:space="preserve">Адаптер HDMI-VGA с аудиоразъёмом 3,5 mm или эквивалент </t>
  </si>
  <si>
    <t xml:space="preserve">Кабель SATA интерфейсный 50 см, VCOM (VHC7660-0.5M) или эквивалент </t>
  </si>
  <si>
    <t xml:space="preserve">Кабель для принтера USB 2.0 AM/BM или эквивалент </t>
  </si>
  <si>
    <t>Материнская плата MSI PRO H610M-S, или эквивалент</t>
  </si>
  <si>
    <t xml:space="preserve">Процессорный куллер DeepCool Theta 21 PWM 1700 (DP-ICAP-T21P-17) , или эквивалент </t>
  </si>
  <si>
    <t xml:space="preserve">Видеокарта MSI NVIDIA GeForce GT 730 N730K-4GD3/OCV1, 4ГБ DDR3, OC или эквивалент </t>
  </si>
  <si>
    <t>Дата подготовки обоснования НМЦК: 24.06.2026</t>
  </si>
  <si>
    <t>Определить начальную (максимальную) цену контракта (НМЦК) по мероприятию по информатизации 160.00100160.16.Э.818.26 в размере  225 679,20 руб.
Коэффициент вариации цен не превышает 33% - цены являются однородными.
Информация о валюте, используемой для формирования цены контракта и расчетов с поставщиком (подрядчиком, исполнителем) – Российский рубль.
Порядок применения официального курса иностранной валюты к рублю Российской Федерации, установленный Центральным банком Российской Федерации и используемый при оплате контракта - не применяется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</si>
</sst>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Fill="1"/>
    <xf numFmtId="0" fontId="3" fillId="0" borderId="0" xfId="0" applyFont="1" applyFill="1" applyBorder="1"/>
    <xf numFmtId="0" fontId="2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4" fontId="6" fillId="0" borderId="2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wrapText="1"/>
    </xf>
    <xf numFmtId="4" fontId="8" fillId="4" borderId="22" xfId="0" applyNumberFormat="1" applyFont="1" applyFill="1" applyBorder="1" applyAlignment="1">
      <alignment horizontal="center" vertical="center" wrapText="1"/>
    </xf>
    <xf numFmtId="2" fontId="8" fillId="4" borderId="22" xfId="0" applyNumberFormat="1" applyFont="1" applyFill="1" applyBorder="1" applyAlignment="1">
      <alignment horizontal="center" vertical="center" wrapText="1"/>
    </xf>
    <xf numFmtId="1" fontId="8" fillId="4" borderId="12" xfId="0" applyNumberFormat="1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4" fontId="8" fillId="4" borderId="22" xfId="0" applyNumberFormat="1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8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topLeftCell="A17" zoomScaleNormal="100" zoomScaleSheetLayoutView="100" workbookViewId="0">
      <selection activeCell="A21" sqref="A21:R22"/>
    </sheetView>
  </sheetViews>
  <sheetFormatPr defaultColWidth="8.85546875" defaultRowHeight="15.75" x14ac:dyDescent="0.25"/>
  <cols>
    <col min="1" max="1" width="3.7109375" style="1" customWidth="1"/>
    <col min="2" max="2" width="13.7109375" style="1" hidden="1" customWidth="1"/>
    <col min="3" max="3" width="12.85546875" style="1" customWidth="1"/>
    <col min="4" max="4" width="6.7109375" style="1" customWidth="1"/>
    <col min="5" max="5" width="9" style="1" customWidth="1"/>
    <col min="6" max="6" width="15.7109375" style="1" customWidth="1"/>
    <col min="7" max="7" width="16.7109375" style="1" customWidth="1"/>
    <col min="8" max="8" width="16.5703125" style="1" customWidth="1"/>
    <col min="9" max="9" width="8.42578125" style="1" customWidth="1"/>
    <col min="10" max="10" width="3" style="1" customWidth="1"/>
    <col min="11" max="11" width="6.5703125" style="1" customWidth="1"/>
    <col min="12" max="12" width="7.5703125" style="1" customWidth="1"/>
    <col min="13" max="13" width="6.5703125" style="1" customWidth="1"/>
    <col min="14" max="14" width="3.7109375" style="1" customWidth="1"/>
    <col min="15" max="15" width="18.140625" style="1" customWidth="1"/>
    <col min="16" max="16" width="14.85546875" style="1" customWidth="1"/>
    <col min="17" max="17" width="14.42578125" style="1" customWidth="1"/>
    <col min="18" max="18" width="18.42578125" style="1" customWidth="1"/>
    <col min="19" max="19" width="15.85546875" style="1" customWidth="1"/>
    <col min="20" max="20" width="14.7109375" style="1" customWidth="1"/>
    <col min="21" max="21" width="25.28515625" style="1" customWidth="1"/>
    <col min="22" max="22" width="10.140625" style="1" customWidth="1"/>
    <col min="23" max="23" width="14.85546875" style="1" customWidth="1"/>
    <col min="24" max="16384" width="8.85546875" style="1"/>
  </cols>
  <sheetData>
    <row r="1" spans="1:21" ht="34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6"/>
    </row>
    <row r="2" spans="1:21" ht="9.75" customHeight="1" thickBot="1" x14ac:dyDescent="0.3"/>
    <row r="3" spans="1:21" ht="24" customHeight="1" thickBot="1" x14ac:dyDescent="0.3">
      <c r="A3" s="30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21" ht="28.5" customHeight="1" thickBot="1" x14ac:dyDescent="0.3">
      <c r="A4" s="33" t="s">
        <v>14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21" ht="27" customHeight="1" thickBot="1" x14ac:dyDescent="0.3">
      <c r="A5" s="42" t="s">
        <v>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T5" s="5"/>
      <c r="U5" s="5"/>
    </row>
    <row r="6" spans="1:21" ht="29.25" customHeight="1" x14ac:dyDescent="0.25">
      <c r="A6" s="22"/>
      <c r="B6" s="23"/>
      <c r="C6" s="24"/>
      <c r="D6" s="23" t="s">
        <v>9</v>
      </c>
      <c r="E6" s="23"/>
      <c r="F6" s="28" t="s">
        <v>10</v>
      </c>
      <c r="G6" s="28" t="s">
        <v>11</v>
      </c>
      <c r="H6" s="28" t="s">
        <v>12</v>
      </c>
      <c r="I6" s="23" t="s">
        <v>13</v>
      </c>
      <c r="J6" s="23"/>
      <c r="K6" s="23"/>
      <c r="L6" s="36" t="s">
        <v>1</v>
      </c>
      <c r="M6" s="23"/>
      <c r="N6" s="24"/>
      <c r="O6" s="38" t="s">
        <v>3</v>
      </c>
      <c r="P6" s="38" t="s">
        <v>2</v>
      </c>
      <c r="Q6" s="38" t="s">
        <v>6</v>
      </c>
      <c r="R6" s="40" t="s">
        <v>5</v>
      </c>
    </row>
    <row r="7" spans="1:21" ht="33" customHeight="1" thickBot="1" x14ac:dyDescent="0.3">
      <c r="A7" s="25"/>
      <c r="B7" s="26"/>
      <c r="C7" s="27"/>
      <c r="D7" s="26"/>
      <c r="E7" s="26"/>
      <c r="F7" s="29"/>
      <c r="G7" s="29"/>
      <c r="H7" s="29"/>
      <c r="I7" s="26"/>
      <c r="J7" s="26"/>
      <c r="K7" s="26"/>
      <c r="L7" s="37"/>
      <c r="M7" s="26"/>
      <c r="N7" s="27"/>
      <c r="O7" s="39"/>
      <c r="P7" s="39"/>
      <c r="Q7" s="39"/>
      <c r="R7" s="41"/>
    </row>
    <row r="8" spans="1:21" ht="132" customHeight="1" thickBot="1" x14ac:dyDescent="0.3">
      <c r="A8" s="15" t="s">
        <v>15</v>
      </c>
      <c r="B8" s="16"/>
      <c r="C8" s="17"/>
      <c r="D8" s="18">
        <v>4799</v>
      </c>
      <c r="E8" s="19"/>
      <c r="F8" s="10">
        <v>5154</v>
      </c>
      <c r="G8" s="10">
        <v>5310</v>
      </c>
      <c r="H8" s="14">
        <v>5180</v>
      </c>
      <c r="I8" s="20">
        <v>5289</v>
      </c>
      <c r="J8" s="18"/>
      <c r="K8" s="18"/>
      <c r="L8" s="18">
        <f t="shared" ref="L8:L17" si="0">(D8+F8+G8+H8+I8)/5</f>
        <v>5146.3999999999996</v>
      </c>
      <c r="M8" s="18"/>
      <c r="N8" s="18"/>
      <c r="O8" s="10">
        <f t="shared" ref="O8:O17" si="1">_xlfn.STDEV.S(D8:K8)</f>
        <v>205.53174937220768</v>
      </c>
      <c r="P8" s="11">
        <f t="shared" ref="P8:P17" si="2">(O8/L8)*100</f>
        <v>3.9936994670489603</v>
      </c>
      <c r="Q8" s="12">
        <v>10</v>
      </c>
      <c r="R8" s="13">
        <f t="shared" ref="R8:R17" si="3">L8*Q8</f>
        <v>51464</v>
      </c>
      <c r="S8" s="9"/>
      <c r="T8" s="4"/>
      <c r="U8" s="3"/>
    </row>
    <row r="9" spans="1:21" ht="96.75" customHeight="1" thickBot="1" x14ac:dyDescent="0.3">
      <c r="A9" s="15" t="s">
        <v>16</v>
      </c>
      <c r="B9" s="16"/>
      <c r="C9" s="17"/>
      <c r="D9" s="18">
        <v>2867</v>
      </c>
      <c r="E9" s="19"/>
      <c r="F9" s="10">
        <v>2674</v>
      </c>
      <c r="G9" s="10">
        <v>2500</v>
      </c>
      <c r="H9" s="10">
        <v>2000</v>
      </c>
      <c r="I9" s="20">
        <v>2739</v>
      </c>
      <c r="J9" s="18"/>
      <c r="K9" s="18"/>
      <c r="L9" s="18">
        <f t="shared" si="0"/>
        <v>2556</v>
      </c>
      <c r="M9" s="18"/>
      <c r="N9" s="18"/>
      <c r="O9" s="10">
        <f t="shared" si="1"/>
        <v>337.78913540846753</v>
      </c>
      <c r="P9" s="11">
        <f t="shared" si="2"/>
        <v>13.215537379048026</v>
      </c>
      <c r="Q9" s="12">
        <v>4</v>
      </c>
      <c r="R9" s="13">
        <f t="shared" si="3"/>
        <v>10224</v>
      </c>
      <c r="S9" s="4"/>
      <c r="T9" s="4"/>
      <c r="U9" s="3"/>
    </row>
    <row r="10" spans="1:21" ht="95.25" customHeight="1" thickBot="1" x14ac:dyDescent="0.3">
      <c r="A10" s="15" t="s">
        <v>17</v>
      </c>
      <c r="B10" s="16"/>
      <c r="C10" s="17"/>
      <c r="D10" s="18">
        <v>240</v>
      </c>
      <c r="E10" s="19"/>
      <c r="F10" s="10">
        <v>239</v>
      </c>
      <c r="G10" s="10">
        <v>199</v>
      </c>
      <c r="H10" s="10">
        <v>202</v>
      </c>
      <c r="I10" s="20">
        <v>266</v>
      </c>
      <c r="J10" s="18"/>
      <c r="K10" s="18"/>
      <c r="L10" s="18">
        <f t="shared" si="0"/>
        <v>229.2</v>
      </c>
      <c r="M10" s="18"/>
      <c r="N10" s="18"/>
      <c r="O10" s="10">
        <f t="shared" si="1"/>
        <v>28.367234620244481</v>
      </c>
      <c r="P10" s="11">
        <f t="shared" si="2"/>
        <v>12.376629415464434</v>
      </c>
      <c r="Q10" s="12">
        <v>30</v>
      </c>
      <c r="R10" s="13">
        <f t="shared" si="3"/>
        <v>6876</v>
      </c>
      <c r="S10" s="4"/>
      <c r="T10" s="4"/>
      <c r="U10" s="3"/>
    </row>
    <row r="11" spans="1:21" ht="119.25" customHeight="1" thickBot="1" x14ac:dyDescent="0.3">
      <c r="A11" s="15" t="s">
        <v>18</v>
      </c>
      <c r="B11" s="16"/>
      <c r="C11" s="17"/>
      <c r="D11" s="18">
        <v>232</v>
      </c>
      <c r="E11" s="19"/>
      <c r="F11" s="10">
        <v>220</v>
      </c>
      <c r="G11" s="10">
        <v>165</v>
      </c>
      <c r="H11" s="10">
        <v>248.68</v>
      </c>
      <c r="I11" s="20">
        <v>211</v>
      </c>
      <c r="J11" s="18"/>
      <c r="K11" s="18"/>
      <c r="L11" s="18">
        <f t="shared" si="0"/>
        <v>215.33600000000001</v>
      </c>
      <c r="M11" s="18"/>
      <c r="N11" s="18"/>
      <c r="O11" s="10">
        <f t="shared" si="1"/>
        <v>31.479270639581074</v>
      </c>
      <c r="P11" s="11">
        <f t="shared" si="2"/>
        <v>14.618675297944176</v>
      </c>
      <c r="Q11" s="12">
        <v>20</v>
      </c>
      <c r="R11" s="13">
        <f t="shared" si="3"/>
        <v>4306.72</v>
      </c>
      <c r="S11" s="4"/>
      <c r="T11" s="4"/>
      <c r="U11" s="3"/>
    </row>
    <row r="12" spans="1:21" ht="119.25" customHeight="1" thickBot="1" x14ac:dyDescent="0.3">
      <c r="A12" s="15" t="s">
        <v>19</v>
      </c>
      <c r="B12" s="16"/>
      <c r="C12" s="17"/>
      <c r="D12" s="18">
        <v>230</v>
      </c>
      <c r="E12" s="19"/>
      <c r="F12" s="10">
        <v>227</v>
      </c>
      <c r="G12" s="10">
        <v>183.52</v>
      </c>
      <c r="H12" s="10">
        <v>227</v>
      </c>
      <c r="I12" s="20">
        <v>287</v>
      </c>
      <c r="J12" s="18"/>
      <c r="K12" s="18"/>
      <c r="L12" s="18">
        <f t="shared" si="0"/>
        <v>230.904</v>
      </c>
      <c r="M12" s="18"/>
      <c r="N12" s="18"/>
      <c r="O12" s="10">
        <f t="shared" si="1"/>
        <v>36.821543693875725</v>
      </c>
      <c r="P12" s="11">
        <f t="shared" si="2"/>
        <v>15.946689400736117</v>
      </c>
      <c r="Q12" s="12">
        <v>20</v>
      </c>
      <c r="R12" s="13">
        <f t="shared" si="3"/>
        <v>4618.08</v>
      </c>
      <c r="S12" s="4"/>
      <c r="T12" s="4"/>
      <c r="U12" s="3"/>
    </row>
    <row r="13" spans="1:21" ht="102" customHeight="1" thickBot="1" x14ac:dyDescent="0.3">
      <c r="A13" s="15" t="s">
        <v>20</v>
      </c>
      <c r="B13" s="16"/>
      <c r="C13" s="17"/>
      <c r="D13" s="18">
        <v>351</v>
      </c>
      <c r="E13" s="19"/>
      <c r="F13" s="10">
        <v>264</v>
      </c>
      <c r="G13" s="10">
        <v>416</v>
      </c>
      <c r="H13" s="10">
        <v>381</v>
      </c>
      <c r="I13" s="20">
        <v>497</v>
      </c>
      <c r="J13" s="18"/>
      <c r="K13" s="18"/>
      <c r="L13" s="18">
        <f t="shared" si="0"/>
        <v>381.8</v>
      </c>
      <c r="M13" s="18"/>
      <c r="N13" s="18"/>
      <c r="O13" s="10">
        <f t="shared" si="1"/>
        <v>85.537710981765301</v>
      </c>
      <c r="P13" s="11">
        <f t="shared" si="2"/>
        <v>22.403800676208828</v>
      </c>
      <c r="Q13" s="12">
        <v>14</v>
      </c>
      <c r="R13" s="13">
        <f t="shared" si="3"/>
        <v>5345.2</v>
      </c>
      <c r="S13" s="4"/>
      <c r="T13" s="4"/>
      <c r="U13" s="3"/>
    </row>
    <row r="14" spans="1:21" ht="102" customHeight="1" thickBot="1" x14ac:dyDescent="0.3">
      <c r="A14" s="15" t="s">
        <v>21</v>
      </c>
      <c r="B14" s="16"/>
      <c r="C14" s="17"/>
      <c r="D14" s="18">
        <v>85</v>
      </c>
      <c r="E14" s="19"/>
      <c r="F14" s="10">
        <v>92</v>
      </c>
      <c r="G14" s="10">
        <v>92</v>
      </c>
      <c r="H14" s="10">
        <v>110</v>
      </c>
      <c r="I14" s="20">
        <v>84</v>
      </c>
      <c r="J14" s="18"/>
      <c r="K14" s="18"/>
      <c r="L14" s="18">
        <f t="shared" si="0"/>
        <v>92.6</v>
      </c>
      <c r="M14" s="18"/>
      <c r="N14" s="18"/>
      <c r="O14" s="10">
        <f t="shared" si="1"/>
        <v>10.430723848324202</v>
      </c>
      <c r="P14" s="11">
        <f t="shared" si="2"/>
        <v>11.26428061374104</v>
      </c>
      <c r="Q14" s="12">
        <v>30</v>
      </c>
      <c r="R14" s="13">
        <f t="shared" si="3"/>
        <v>2778</v>
      </c>
      <c r="S14" s="4"/>
      <c r="T14" s="4"/>
      <c r="U14" s="3"/>
    </row>
    <row r="15" spans="1:21" ht="102" customHeight="1" thickBot="1" x14ac:dyDescent="0.3">
      <c r="A15" s="15" t="s">
        <v>22</v>
      </c>
      <c r="B15" s="16"/>
      <c r="C15" s="17"/>
      <c r="D15" s="18">
        <v>108</v>
      </c>
      <c r="E15" s="19"/>
      <c r="F15" s="10">
        <v>111</v>
      </c>
      <c r="G15" s="10">
        <v>129</v>
      </c>
      <c r="H15" s="10">
        <v>176</v>
      </c>
      <c r="I15" s="20">
        <v>143</v>
      </c>
      <c r="J15" s="18"/>
      <c r="K15" s="18"/>
      <c r="L15" s="18">
        <f t="shared" si="0"/>
        <v>133.4</v>
      </c>
      <c r="M15" s="18"/>
      <c r="N15" s="18"/>
      <c r="O15" s="10">
        <f t="shared" si="1"/>
        <v>27.718225051398932</v>
      </c>
      <c r="P15" s="11">
        <f t="shared" si="2"/>
        <v>20.778279648724833</v>
      </c>
      <c r="Q15" s="12">
        <v>20</v>
      </c>
      <c r="R15" s="13">
        <f t="shared" si="3"/>
        <v>2668</v>
      </c>
      <c r="S15" s="4"/>
      <c r="T15" s="4"/>
      <c r="U15" s="3"/>
    </row>
    <row r="16" spans="1:21" ht="102" customHeight="1" thickBot="1" x14ac:dyDescent="0.3">
      <c r="A16" s="15" t="s">
        <v>23</v>
      </c>
      <c r="B16" s="16"/>
      <c r="C16" s="17"/>
      <c r="D16" s="18">
        <v>5060</v>
      </c>
      <c r="E16" s="19"/>
      <c r="F16" s="10">
        <v>4619</v>
      </c>
      <c r="G16" s="10">
        <v>4600</v>
      </c>
      <c r="H16" s="10">
        <v>4742</v>
      </c>
      <c r="I16" s="20">
        <v>4478</v>
      </c>
      <c r="J16" s="18"/>
      <c r="K16" s="18"/>
      <c r="L16" s="18">
        <f t="shared" si="0"/>
        <v>4699.8</v>
      </c>
      <c r="M16" s="18"/>
      <c r="N16" s="18"/>
      <c r="O16" s="10">
        <f t="shared" si="1"/>
        <v>222.04098720731722</v>
      </c>
      <c r="P16" s="11">
        <f t="shared" si="2"/>
        <v>4.724477365149947</v>
      </c>
      <c r="Q16" s="12">
        <v>12</v>
      </c>
      <c r="R16" s="13">
        <f t="shared" si="3"/>
        <v>56397.600000000006</v>
      </c>
      <c r="S16" s="4"/>
      <c r="T16" s="4"/>
      <c r="U16" s="3"/>
    </row>
    <row r="17" spans="1:21" ht="108" customHeight="1" thickBot="1" x14ac:dyDescent="0.3">
      <c r="A17" s="15" t="s">
        <v>24</v>
      </c>
      <c r="B17" s="16"/>
      <c r="C17" s="17"/>
      <c r="D17" s="18">
        <v>546</v>
      </c>
      <c r="E17" s="19"/>
      <c r="F17" s="10">
        <v>763</v>
      </c>
      <c r="G17" s="10">
        <v>599</v>
      </c>
      <c r="H17" s="10">
        <v>600</v>
      </c>
      <c r="I17" s="20">
        <v>620</v>
      </c>
      <c r="J17" s="18"/>
      <c r="K17" s="18"/>
      <c r="L17" s="18">
        <f t="shared" si="0"/>
        <v>625.6</v>
      </c>
      <c r="M17" s="18"/>
      <c r="N17" s="18"/>
      <c r="O17" s="10">
        <f t="shared" si="1"/>
        <v>81.561633137155781</v>
      </c>
      <c r="P17" s="11">
        <f t="shared" si="2"/>
        <v>13.037345450312623</v>
      </c>
      <c r="Q17" s="12">
        <v>12</v>
      </c>
      <c r="R17" s="13">
        <f t="shared" si="3"/>
        <v>7507.2000000000007</v>
      </c>
      <c r="S17" s="4"/>
      <c r="T17" s="4"/>
      <c r="U17" s="3"/>
    </row>
    <row r="18" spans="1:21" ht="108" customHeight="1" thickBot="1" x14ac:dyDescent="0.3">
      <c r="A18" s="15" t="s">
        <v>25</v>
      </c>
      <c r="B18" s="16"/>
      <c r="C18" s="17"/>
      <c r="D18" s="18">
        <v>10550</v>
      </c>
      <c r="E18" s="19"/>
      <c r="F18" s="10">
        <v>11486</v>
      </c>
      <c r="G18" s="10">
        <v>7598</v>
      </c>
      <c r="H18" s="10">
        <v>10550</v>
      </c>
      <c r="I18" s="20">
        <v>12312</v>
      </c>
      <c r="J18" s="18"/>
      <c r="K18" s="18"/>
      <c r="L18" s="18">
        <f t="shared" ref="L18" si="4">(D18+F18+G18+H18+I18)/5</f>
        <v>10499.2</v>
      </c>
      <c r="M18" s="18"/>
      <c r="N18" s="18"/>
      <c r="O18" s="10">
        <f t="shared" ref="O18" si="5">_xlfn.STDEV.S(D18:K18)</f>
        <v>1780.5996742670679</v>
      </c>
      <c r="P18" s="11">
        <f t="shared" ref="P18" si="6">(O18/L18)*100</f>
        <v>16.959384279440982</v>
      </c>
      <c r="Q18" s="12">
        <v>7</v>
      </c>
      <c r="R18" s="13">
        <f t="shared" ref="R18" si="7">L18*Q18</f>
        <v>73494.400000000009</v>
      </c>
      <c r="S18" s="4"/>
      <c r="T18" s="4"/>
      <c r="U18" s="3"/>
    </row>
    <row r="19" spans="1:21" ht="26.25" customHeight="1" thickBot="1" x14ac:dyDescent="0.3">
      <c r="A19" s="45" t="s">
        <v>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8">
        <f>R8+R9+R10+R11+R12+R13+R14+R15+R16+R17+R18</f>
        <v>225679.2</v>
      </c>
      <c r="U19" s="3"/>
    </row>
    <row r="20" spans="1:21" ht="92.25" customHeight="1" thickBot="1" x14ac:dyDescent="0.3">
      <c r="A20" s="54" t="s">
        <v>27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</row>
    <row r="21" spans="1:21" ht="10.5" customHeight="1" x14ac:dyDescent="0.25">
      <c r="A21" s="48" t="s">
        <v>26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0"/>
    </row>
    <row r="22" spans="1:21" ht="9" customHeight="1" thickBot="1" x14ac:dyDescent="0.3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/>
    </row>
    <row r="23" spans="1:21" ht="13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21" ht="13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2"/>
      <c r="M24" s="2"/>
      <c r="N24" s="2"/>
      <c r="O24" s="2"/>
      <c r="P24" s="2"/>
      <c r="Q24" s="2"/>
    </row>
    <row r="25" spans="1:21" ht="39" customHeight="1" x14ac:dyDescent="0.25"/>
    <row r="26" spans="1:21" ht="51" customHeight="1" x14ac:dyDescent="0.25"/>
    <row r="32" spans="1:21" ht="76.5" customHeight="1" x14ac:dyDescent="0.25"/>
  </sheetData>
  <mergeCells count="62">
    <mergeCell ref="A17:C17"/>
    <mergeCell ref="D17:E17"/>
    <mergeCell ref="I17:K17"/>
    <mergeCell ref="L17:N17"/>
    <mergeCell ref="A15:C15"/>
    <mergeCell ref="D15:E15"/>
    <mergeCell ref="I15:K15"/>
    <mergeCell ref="L15:N15"/>
    <mergeCell ref="A16:C16"/>
    <mergeCell ref="D16:E16"/>
    <mergeCell ref="I16:K16"/>
    <mergeCell ref="L16:N16"/>
    <mergeCell ref="A13:C13"/>
    <mergeCell ref="D13:E13"/>
    <mergeCell ref="I13:K13"/>
    <mergeCell ref="L13:N13"/>
    <mergeCell ref="A14:C14"/>
    <mergeCell ref="D14:E14"/>
    <mergeCell ref="I14:K14"/>
    <mergeCell ref="L14:N14"/>
    <mergeCell ref="L11:N11"/>
    <mergeCell ref="A12:C12"/>
    <mergeCell ref="D12:E12"/>
    <mergeCell ref="I12:K12"/>
    <mergeCell ref="L12:N12"/>
    <mergeCell ref="D8:E8"/>
    <mergeCell ref="I8:K8"/>
    <mergeCell ref="Q6:Q7"/>
    <mergeCell ref="A9:C9"/>
    <mergeCell ref="D9:E9"/>
    <mergeCell ref="I9:K9"/>
    <mergeCell ref="L9:N9"/>
    <mergeCell ref="A10:C10"/>
    <mergeCell ref="D10:E10"/>
    <mergeCell ref="I10:K10"/>
    <mergeCell ref="L10:N10"/>
    <mergeCell ref="A11:C11"/>
    <mergeCell ref="D11:E11"/>
    <mergeCell ref="I11:K11"/>
    <mergeCell ref="A19:Q19"/>
    <mergeCell ref="A21:R22"/>
    <mergeCell ref="A20:R20"/>
    <mergeCell ref="A1:P1"/>
    <mergeCell ref="A6:C7"/>
    <mergeCell ref="L8:N8"/>
    <mergeCell ref="A8:C8"/>
    <mergeCell ref="F6:F7"/>
    <mergeCell ref="G6:G7"/>
    <mergeCell ref="H6:H7"/>
    <mergeCell ref="A3:R3"/>
    <mergeCell ref="A4:R4"/>
    <mergeCell ref="D6:E7"/>
    <mergeCell ref="I6:K7"/>
    <mergeCell ref="L6:N7"/>
    <mergeCell ref="O6:O7"/>
    <mergeCell ref="P6:P7"/>
    <mergeCell ref="R6:R7"/>
    <mergeCell ref="A5:R5"/>
    <mergeCell ref="A18:C18"/>
    <mergeCell ref="D18:E18"/>
    <mergeCell ref="I18:K18"/>
    <mergeCell ref="L18:N18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Дораб ЕГАИС</vt:lpstr>
      <vt:lpstr>'Дораб ЕГАИС'!Print_Area</vt:lpstr>
      <vt:lpstr>'Дораб ЕГАИС'!Область_печати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Евгений Владимирович</dc:creator>
  <cp:lastModifiedBy>Перелыгина Елена Александровна</cp:lastModifiedBy>
  <cp:lastPrinted>2026-06-24T10:04:29Z</cp:lastPrinted>
  <dcterms:created xsi:type="dcterms:W3CDTF">2014-08-14T12:37:43Z</dcterms:created>
  <dcterms:modified xsi:type="dcterms:W3CDTF">2026-06-26T13:24:03Z</dcterms:modified>
</cp:coreProperties>
</file>