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Заповедник ОООД\Закупки березка\Хозтовары общ\"/>
    </mc:Choice>
  </mc:AlternateContent>
  <bookViews>
    <workbookView xWindow="-105" yWindow="-105" windowWidth="23250" windowHeight="12570" tabRatio="984"/>
  </bookViews>
  <sheets>
    <sheet name="1" sheetId="4" r:id="rId1"/>
  </sheets>
  <definedNames>
    <definedName name="_xlnm.Print_Area" localSheetId="0">'1'!$A$1:$J$21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4" l="1"/>
  <c r="J12" i="4" s="1"/>
  <c r="G12" i="4"/>
  <c r="H13" i="4" l="1"/>
  <c r="J13" i="4" s="1"/>
  <c r="H11" i="4"/>
  <c r="J11" i="4" s="1"/>
  <c r="H10" i="4"/>
  <c r="J10" i="4" s="1"/>
  <c r="H9" i="4" l="1"/>
  <c r="J9" i="4" s="1"/>
  <c r="J14" i="4" s="1"/>
  <c r="G11" i="4" l="1"/>
  <c r="G10" i="4"/>
  <c r="G9" i="4"/>
  <c r="G13" i="4" l="1"/>
</calcChain>
</file>

<file path=xl/sharedStrings.xml><?xml version="1.0" encoding="utf-8"?>
<sst xmlns="http://schemas.openxmlformats.org/spreadsheetml/2006/main" count="28" uniqueCount="24">
  <si>
    <t>Основные характеристики</t>
  </si>
  <si>
    <t>Коэффициент вариации</t>
  </si>
  <si>
    <r>
      <t xml:space="preserve">Используемый метод:  </t>
    </r>
    <r>
      <rPr>
        <sz val="11"/>
        <rFont val="Times New Roman"/>
        <family val="1"/>
        <charset val="204"/>
      </rPr>
      <t xml:space="preserve">метод сопоставимых рыночных цен (анализа рынка)     </t>
    </r>
  </si>
  <si>
    <t>Дата подготовки обоснования НМЦК</t>
  </si>
  <si>
    <t>НМЦК контракта, руб</t>
  </si>
  <si>
    <t>Средняя цена за единицу, руб</t>
  </si>
  <si>
    <t>Цены поставщиков за единицу, рублей</t>
  </si>
  <si>
    <t>Наименование услуги</t>
  </si>
  <si>
    <t>ОБОСНОВАНИЕ ЦЕНЫ ЕДИНИЦЫ УСЛУГИ</t>
  </si>
  <si>
    <t xml:space="preserve">Специалист по закупкам:
    _______________/С.Ю. Золотов/  
         (подпись/расшифровка подписи)
</t>
  </si>
  <si>
    <t>Количество</t>
  </si>
  <si>
    <t>Итого: нмцк</t>
  </si>
  <si>
    <t xml:space="preserve">Источник1: https://stroylandiya.ru/catalog
</t>
  </si>
  <si>
    <t xml:space="preserve">Источник2: https://www.vseinstrumenti.ru/product
</t>
  </si>
  <si>
    <t xml:space="preserve">Источник3: https://orenburg.lemanapro.ru/catalogue/
</t>
  </si>
  <si>
    <t>в соответствии с тех заданием</t>
  </si>
  <si>
    <t>Ед. изм</t>
  </si>
  <si>
    <t>шт</t>
  </si>
  <si>
    <t>Цепь пильная 50 звеньев</t>
  </si>
  <si>
    <t>Свеча для малой механизации</t>
  </si>
  <si>
    <t>Масло для 2 тактных двигателей</t>
  </si>
  <si>
    <t>Масло для 4 тактных двигателей</t>
  </si>
  <si>
    <t>на поставку комплектующих для малой механизации</t>
  </si>
  <si>
    <t>Цепь пильная 72 звена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</si>
</sst>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8" x14ac:knownFonts="1"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1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2" fontId="3" fillId="2" borderId="1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2">
    <cellStyle name="Обычный" xfId="0" builtinId="0"/>
    <cellStyle name="Пояснение" xfId="1" builtinId="53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zoomScale="85" zoomScaleNormal="85" workbookViewId="0">
      <selection activeCell="N23" sqref="N23"/>
    </sheetView>
  </sheetViews>
  <sheetFormatPr defaultRowHeight="12.75" x14ac:dyDescent="0.2"/>
  <cols>
    <col min="1" max="1" width="46.5703125" style="13" customWidth="1"/>
    <col min="2" max="2" width="29.7109375" customWidth="1"/>
    <col min="3" max="3" width="13"/>
    <col min="4" max="4" width="19.28515625" customWidth="1"/>
    <col min="5" max="5" width="18.28515625" customWidth="1"/>
    <col min="6" max="6" width="18.85546875" customWidth="1"/>
    <col min="7" max="7" width="13.85546875" bestFit="1" customWidth="1"/>
    <col min="8" max="10" width="16" customWidth="1"/>
    <col min="11" max="11" width="9.5703125" bestFit="1" customWidth="1"/>
    <col min="12" max="12" width="14.5703125" customWidth="1"/>
    <col min="13" max="1009" width="8.5703125"/>
  </cols>
  <sheetData>
    <row r="2" spans="1:10" ht="19.5" customHeight="1" x14ac:dyDescent="0.2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25" x14ac:dyDescent="0.2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6" spans="1:10" ht="32.25" customHeight="1" x14ac:dyDescent="0.2">
      <c r="A6" s="26" t="s">
        <v>7</v>
      </c>
      <c r="B6" s="26" t="s">
        <v>0</v>
      </c>
      <c r="C6" s="26" t="s">
        <v>16</v>
      </c>
      <c r="D6" s="26" t="s">
        <v>6</v>
      </c>
      <c r="E6" s="26"/>
      <c r="F6" s="26"/>
      <c r="G6" s="26" t="s">
        <v>1</v>
      </c>
      <c r="H6" s="27" t="s">
        <v>5</v>
      </c>
      <c r="I6" s="20" t="s">
        <v>10</v>
      </c>
      <c r="J6" s="26" t="s">
        <v>4</v>
      </c>
    </row>
    <row r="7" spans="1:10" ht="52.9" customHeight="1" x14ac:dyDescent="0.2">
      <c r="A7" s="26"/>
      <c r="B7" s="26"/>
      <c r="C7" s="26"/>
      <c r="D7" s="18" t="s">
        <v>12</v>
      </c>
      <c r="E7" s="18" t="s">
        <v>13</v>
      </c>
      <c r="F7" s="18" t="s">
        <v>14</v>
      </c>
      <c r="G7" s="26"/>
      <c r="H7" s="27"/>
      <c r="I7" s="21"/>
      <c r="J7" s="26"/>
    </row>
    <row r="8" spans="1:10" ht="15" x14ac:dyDescent="0.2">
      <c r="A8" s="12">
        <v>1</v>
      </c>
      <c r="B8" s="5">
        <v>3</v>
      </c>
      <c r="C8" s="5">
        <v>4</v>
      </c>
      <c r="D8" s="6">
        <v>5</v>
      </c>
      <c r="E8" s="6">
        <v>6</v>
      </c>
      <c r="F8" s="6">
        <v>7</v>
      </c>
      <c r="G8" s="6">
        <v>9</v>
      </c>
      <c r="H8" s="7">
        <v>10</v>
      </c>
      <c r="I8" s="7">
        <v>11</v>
      </c>
      <c r="J8" s="6">
        <v>12</v>
      </c>
    </row>
    <row r="9" spans="1:10" ht="15.75" x14ac:dyDescent="0.25">
      <c r="A9" s="17" t="s">
        <v>18</v>
      </c>
      <c r="B9" s="15"/>
      <c r="C9" s="5" t="s">
        <v>17</v>
      </c>
      <c r="D9" s="14">
        <v>757</v>
      </c>
      <c r="E9" s="14">
        <v>735</v>
      </c>
      <c r="F9" s="14">
        <v>705</v>
      </c>
      <c r="G9" s="8">
        <f t="shared" ref="G9:G10" si="0">STDEVA(D9:F9)/(SUM(D9:F9)/COUNTIF(D9:F9,"&gt;0"))</f>
        <v>3.5642734547932438E-2</v>
      </c>
      <c r="H9" s="9">
        <f>(D9+E9+F9)/3</f>
        <v>732.33333333333337</v>
      </c>
      <c r="I9" s="19">
        <v>1</v>
      </c>
      <c r="J9" s="9">
        <f>H9*I9</f>
        <v>732.33333333333337</v>
      </c>
    </row>
    <row r="10" spans="1:10" ht="15.75" x14ac:dyDescent="0.25">
      <c r="A10" s="17" t="s">
        <v>23</v>
      </c>
      <c r="B10" s="28" t="s">
        <v>15</v>
      </c>
      <c r="C10" s="5" t="s">
        <v>17</v>
      </c>
      <c r="D10" s="14">
        <v>1031</v>
      </c>
      <c r="E10" s="14">
        <v>812</v>
      </c>
      <c r="F10" s="14">
        <v>832</v>
      </c>
      <c r="G10" s="8">
        <f t="shared" si="0"/>
        <v>0.13579050106663676</v>
      </c>
      <c r="H10" s="9">
        <f t="shared" ref="H10:H13" si="1">(D10+E10+F10)/3</f>
        <v>891.66666666666663</v>
      </c>
      <c r="I10" s="19">
        <v>1</v>
      </c>
      <c r="J10" s="9">
        <f t="shared" ref="J10:J13" si="2">H10*I10</f>
        <v>891.66666666666663</v>
      </c>
    </row>
    <row r="11" spans="1:10" ht="15.75" x14ac:dyDescent="0.25">
      <c r="A11" s="17" t="s">
        <v>19</v>
      </c>
      <c r="B11" s="28"/>
      <c r="C11" s="5" t="s">
        <v>17</v>
      </c>
      <c r="D11" s="14">
        <v>203</v>
      </c>
      <c r="E11" s="14">
        <v>252</v>
      </c>
      <c r="F11" s="14">
        <v>299</v>
      </c>
      <c r="G11" s="8">
        <f t="shared" ref="G11:G13" si="3">STDEVA(D11:F11)/(SUM(D11:F11)/COUNTIF(D11:F11,"&gt;0"))</f>
        <v>0.19099524706887738</v>
      </c>
      <c r="H11" s="9">
        <f t="shared" si="1"/>
        <v>251.33333333333334</v>
      </c>
      <c r="I11" s="19">
        <v>7</v>
      </c>
      <c r="J11" s="9">
        <f t="shared" si="2"/>
        <v>1759.3333333333335</v>
      </c>
    </row>
    <row r="12" spans="1:10" ht="15.75" x14ac:dyDescent="0.25">
      <c r="A12" s="17" t="s">
        <v>20</v>
      </c>
      <c r="B12" s="28"/>
      <c r="C12" s="5" t="s">
        <v>17</v>
      </c>
      <c r="D12" s="14">
        <v>780</v>
      </c>
      <c r="E12" s="14">
        <v>765</v>
      </c>
      <c r="F12" s="14">
        <v>795</v>
      </c>
      <c r="G12" s="8">
        <f t="shared" ref="G12" si="4">STDEVA(D12:F12)/(SUM(D12:F12)/COUNTIF(D12:F12,"&gt;0"))</f>
        <v>1.9230769230769232E-2</v>
      </c>
      <c r="H12" s="9">
        <f t="shared" si="1"/>
        <v>780</v>
      </c>
      <c r="I12" s="19">
        <v>10</v>
      </c>
      <c r="J12" s="9">
        <f t="shared" si="2"/>
        <v>7800</v>
      </c>
    </row>
    <row r="13" spans="1:10" ht="15.75" x14ac:dyDescent="0.25">
      <c r="A13" s="17" t="s">
        <v>21</v>
      </c>
      <c r="B13" s="28"/>
      <c r="C13" s="5" t="s">
        <v>17</v>
      </c>
      <c r="D13" s="14">
        <v>1050</v>
      </c>
      <c r="E13" s="14">
        <v>1039</v>
      </c>
      <c r="F13" s="14">
        <v>1112</v>
      </c>
      <c r="G13" s="8">
        <f t="shared" si="3"/>
        <v>3.6885976858771187E-2</v>
      </c>
      <c r="H13" s="9">
        <f t="shared" si="1"/>
        <v>1067</v>
      </c>
      <c r="I13" s="19">
        <v>2</v>
      </c>
      <c r="J13" s="9">
        <f t="shared" si="2"/>
        <v>2134</v>
      </c>
    </row>
    <row r="14" spans="1:10" ht="15.75" x14ac:dyDescent="0.25">
      <c r="A14" s="29" t="s">
        <v>11</v>
      </c>
      <c r="B14" s="30"/>
      <c r="C14" s="30"/>
      <c r="D14" s="30"/>
      <c r="E14" s="30"/>
      <c r="F14" s="30"/>
      <c r="G14" s="30"/>
      <c r="H14" s="30"/>
      <c r="I14" s="16"/>
      <c r="J14" s="3">
        <f>SUM(J9:J13)</f>
        <v>13317.333333333334</v>
      </c>
    </row>
    <row r="15" spans="1:10" ht="15.75" x14ac:dyDescent="0.25">
      <c r="A15" s="11"/>
      <c r="B15" s="2"/>
      <c r="C15" s="2"/>
      <c r="D15" s="2"/>
      <c r="E15" s="2"/>
      <c r="F15" s="2"/>
      <c r="G15" s="2"/>
      <c r="H15" s="2"/>
      <c r="I15" s="2"/>
      <c r="J15" s="2"/>
    </row>
    <row r="16" spans="1:10" ht="15" x14ac:dyDescent="0.25">
      <c r="A16" s="10" t="s">
        <v>3</v>
      </c>
      <c r="B16" s="4">
        <v>46196</v>
      </c>
      <c r="C16" s="1"/>
      <c r="D16" s="1"/>
      <c r="E16" s="1"/>
      <c r="F16" s="1"/>
    </row>
    <row r="17" spans="1:6" ht="15" x14ac:dyDescent="0.25">
      <c r="A17" s="10"/>
      <c r="B17" s="1"/>
      <c r="C17" s="1"/>
      <c r="D17" s="1"/>
      <c r="E17" s="1"/>
      <c r="F17" s="1"/>
    </row>
    <row r="18" spans="1:6" ht="15" customHeight="1" x14ac:dyDescent="0.2">
      <c r="A18" s="22" t="s">
        <v>9</v>
      </c>
      <c r="B18" s="23"/>
      <c r="C18" s="23"/>
      <c r="D18" s="23"/>
      <c r="E18" s="23"/>
      <c r="F18" s="23"/>
    </row>
    <row r="19" spans="1:6" ht="15" customHeight="1" x14ac:dyDescent="0.2">
      <c r="A19" s="23"/>
      <c r="B19" s="23"/>
      <c r="C19" s="23"/>
      <c r="D19" s="23"/>
      <c r="E19" s="23"/>
      <c r="F19" s="23"/>
    </row>
    <row r="20" spans="1:6" ht="15" customHeight="1" x14ac:dyDescent="0.2">
      <c r="A20" s="23"/>
      <c r="B20" s="23"/>
      <c r="C20" s="23"/>
      <c r="D20" s="23"/>
      <c r="E20" s="23"/>
      <c r="F20" s="23"/>
    </row>
    <row r="21" spans="1:6" ht="15" customHeight="1" x14ac:dyDescent="0.2">
      <c r="A21" s="23"/>
      <c r="B21" s="23"/>
      <c r="C21" s="23"/>
      <c r="D21" s="23"/>
      <c r="E21" s="23"/>
      <c r="F21" s="23"/>
    </row>
  </sheetData>
  <mergeCells count="14">
    <mergeCell ref="I6:I7"/>
    <mergeCell ref="A18:F21"/>
    <mergeCell ref="A2:J2"/>
    <mergeCell ref="A3:J3"/>
    <mergeCell ref="A4:J4"/>
    <mergeCell ref="C6:C7"/>
    <mergeCell ref="D6:F6"/>
    <mergeCell ref="G6:G7"/>
    <mergeCell ref="H6:H7"/>
    <mergeCell ref="J6:J7"/>
    <mergeCell ref="A6:A7"/>
    <mergeCell ref="B6:B7"/>
    <mergeCell ref="B10:B13"/>
    <mergeCell ref="A14:H14"/>
  </mergeCells>
  <conditionalFormatting sqref="G9:G11 G13">
    <cfRule type="cellIs" dxfId="2" priority="3" operator="greaterThan">
      <formula>0.33</formula>
    </cfRule>
  </conditionalFormatting>
  <conditionalFormatting sqref="G12">
    <cfRule type="cellIs" dxfId="1" priority="2" operator="greaterThan">
      <formula>0.33</formula>
    </cfRule>
  </conditionalFormatting>
  <pageMargins left="0.23622047244094491" right="0.39370078740157483" top="0.15748031496062992" bottom="0.15748031496062992" header="0.51181102362204722" footer="0.51181102362204722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adm-2</cp:lastModifiedBy>
  <cp:revision>4</cp:revision>
  <cp:lastPrinted>2026-06-05T13:33:47Z</cp:lastPrinted>
  <dcterms:created xsi:type="dcterms:W3CDTF">1996-10-08T23:32:33Z</dcterms:created>
  <dcterms:modified xsi:type="dcterms:W3CDTF">2026-06-23T09:07:25Z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