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 Обоснование" sheetId="6" r:id="rId1"/>
  </sheets>
  <definedNames>
    <definedName name="_xlnm.Print_Area" localSheetId="0">' Обоснование'!$A$1:$L$30</definedName>
  </definedNames>
  <calcPr calcId="145621"/>
</workbook>
</file>

<file path=xl/calcChain.xml><?xml version="1.0" encoding="utf-8"?>
<calcChain xmlns="http://schemas.openxmlformats.org/spreadsheetml/2006/main">
  <c r="I16" i="6" l="1"/>
  <c r="J16" i="6" s="1"/>
  <c r="H16" i="6"/>
  <c r="L16" i="6" s="1"/>
  <c r="K16" i="6" l="1"/>
  <c r="I14" i="6"/>
  <c r="I15" i="6"/>
  <c r="J15" i="6" s="1"/>
  <c r="I17" i="6"/>
  <c r="J17" i="6" s="1"/>
  <c r="H15" i="6"/>
  <c r="L15" i="6" s="1"/>
  <c r="H17" i="6"/>
  <c r="L17" i="6" s="1"/>
  <c r="K17" i="6" l="1"/>
  <c r="K15" i="6"/>
  <c r="H14" i="6"/>
  <c r="L14" i="6" s="1"/>
  <c r="L18" i="6" s="1"/>
  <c r="J14" i="6" l="1"/>
  <c r="K14" i="6" l="1"/>
</calcChain>
</file>

<file path=xl/sharedStrings.xml><?xml version="1.0" encoding="utf-8"?>
<sst xmlns="http://schemas.openxmlformats.org/spreadsheetml/2006/main" count="38" uniqueCount="35">
  <si>
    <t>Кол-во</t>
  </si>
  <si>
    <t>Ед. изм.</t>
  </si>
  <si>
    <t>№ п/п</t>
  </si>
  <si>
    <t>Среднее арифметическое значение цены, руб.</t>
  </si>
  <si>
    <t>Среднее квадратическое отклонение цены</t>
  </si>
  <si>
    <t>Стандартное отклонение цены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</si>
  <si>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</si>
  <si>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</si>
  <si>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</si>
  <si>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</si>
  <si>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</si>
  <si>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Ценовая информация (цена за ед., руб.)</t>
  </si>
  <si>
    <t>1.</t>
  </si>
  <si>
    <t xml:space="preserve">Расчет Н(М)ЦК методом сопоставимых рыночных цен (анализа рынка),  руб. </t>
  </si>
  <si>
    <t>Наименование объекта закупки</t>
  </si>
  <si>
    <t xml:space="preserve">  ОБОСНОВАНИЕ НАЧАЛЬНОЙ (МАКСИМАЛЬНОЙ) ЦЕНЫ КОНТРАКТА, НАЧАЛЬНЫХ ЦЕН ЕДИНИЦ ТОВАРА, РАБОТЫ, УСЛУГИ</t>
  </si>
  <si>
    <t>Таблица 1</t>
  </si>
  <si>
    <t>* При определении НМЦК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</t>
  </si>
  <si>
    <t xml:space="preserve">Валюта, используемая при формировании цены контракта и расчетов с поставщиками (подрядчиками, исполнителями): рубль Российской Федерации </t>
  </si>
  <si>
    <t xml:space="preserve">Порядок применения официального курса иностранной валюты к рублю  РФ, установленного ЦБ РФ и используемого при оплате контракте - не применяется </t>
  </si>
  <si>
    <t>Итого сумма цен единиц Товара:</t>
  </si>
  <si>
    <t>2.</t>
  </si>
  <si>
    <t>3.</t>
  </si>
  <si>
    <t>Расчет НМЦК (начальной максимальной цены контракта)</t>
  </si>
  <si>
    <t xml:space="preserve">КП 1 </t>
  </si>
  <si>
    <t xml:space="preserve"> КП 2                        </t>
  </si>
  <si>
    <r>
      <t xml:space="preserve">КП 3                            </t>
    </r>
    <r>
      <rPr>
        <b/>
        <sz val="6"/>
        <rFont val="Times New Roman"/>
        <family val="1"/>
        <charset val="204"/>
      </rPr>
      <t xml:space="preserve"> </t>
    </r>
  </si>
  <si>
    <t>4.</t>
  </si>
  <si>
    <r>
      <t>Объект закупки:</t>
    </r>
    <r>
      <rPr>
        <b/>
        <sz val="11"/>
        <rFont val="Times New Roman"/>
        <family val="1"/>
        <charset val="204"/>
      </rPr>
      <t xml:space="preserve"> закупка транспортно-грузовых услуг по перевозке имущества лаборатории 213 ИАП РАН</t>
    </r>
  </si>
  <si>
    <t>усл.</t>
  </si>
  <si>
    <t>Перевозка грузовым автомобилем (грузоподъемность 5,0тн) с гидробортом на 2 дня</t>
  </si>
  <si>
    <t xml:space="preserve">Перевозка грузовым автомобилем (грузоподъемность 1,5 тн) на 2дня
</t>
  </si>
  <si>
    <t>Услуги грузчиков-такелажников (2 чел на 2 дня )</t>
  </si>
  <si>
    <t>На основании проведенного анализа рынка и расчетов, НМЦК составляет  185 166,67 (сто восемьдесят пять тысяч сто шестьдесят шесть) рублей 67 копеек.</t>
  </si>
  <si>
    <t>Услуги грузчиков-такелажников (6 чел на 2 дня с приме-нением собств. гидравл. тележки)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</si>
</sst>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2">
    <xf numFmtId="0" fontId="0" fillId="0" borderId="0" xfId="0"/>
    <xf numFmtId="0" fontId="4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8" fillId="0" borderId="0" xfId="0" applyFont="1" applyAlignment="1">
      <alignment vertical="center" wrapText="1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1" xfId="1" applyFont="1" applyBorder="1"/>
    <xf numFmtId="4" fontId="10" fillId="0" borderId="1" xfId="1" applyNumberFormat="1" applyFont="1" applyBorder="1" applyAlignment="1">
      <alignment horizontal="center"/>
    </xf>
    <xf numFmtId="0" fontId="4" fillId="0" borderId="4" xfId="1" applyFont="1" applyBorder="1"/>
    <xf numFmtId="0" fontId="4" fillId="0" borderId="0" xfId="1" applyFont="1" applyAlignment="1">
      <alignment wrapText="1"/>
    </xf>
    <xf numFmtId="0" fontId="10" fillId="0" borderId="1" xfId="1" applyFont="1" applyBorder="1"/>
    <xf numFmtId="0" fontId="11" fillId="0" borderId="4" xfId="1" applyFont="1" applyBorder="1" applyAlignment="1">
      <alignment horizontal="right"/>
    </xf>
    <xf numFmtId="0" fontId="13" fillId="0" borderId="0" xfId="1" applyFont="1" applyAlignment="1">
      <alignment horizontal="right" wrapText="1"/>
    </xf>
    <xf numFmtId="0" fontId="10" fillId="0" borderId="3" xfId="1" applyFont="1" applyBorder="1"/>
    <xf numFmtId="0" fontId="14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" applyFont="1" applyAlignment="1">
      <alignment horizontal="right" vertical="top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28575</xdr:rowOff>
    </xdr:from>
    <xdr:to>
      <xdr:col>4</xdr:col>
      <xdr:colOff>581025</xdr:colOff>
      <xdr:row>6</xdr:row>
      <xdr:rowOff>428625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7</xdr:row>
      <xdr:rowOff>38100</xdr:rowOff>
    </xdr:from>
    <xdr:to>
      <xdr:col>1</xdr:col>
      <xdr:colOff>714375</xdr:colOff>
      <xdr:row>7</xdr:row>
      <xdr:rowOff>266700</xdr:rowOff>
    </xdr:to>
    <xdr:pic>
      <xdr:nvPicPr>
        <xdr:cNvPr id="1026" name="Рисунок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27241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8</xdr:row>
      <xdr:rowOff>638175</xdr:rowOff>
    </xdr:from>
    <xdr:to>
      <xdr:col>1</xdr:col>
      <xdr:colOff>190500</xdr:colOff>
      <xdr:row>8</xdr:row>
      <xdr:rowOff>866775</xdr:rowOff>
    </xdr:to>
    <xdr:pic>
      <xdr:nvPicPr>
        <xdr:cNvPr id="1027" name="Рисунок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topLeftCell="A4" zoomScaleNormal="100" zoomScaleSheetLayoutView="100" workbookViewId="0">
      <selection activeCell="B16" sqref="B16"/>
    </sheetView>
  </sheetViews>
  <sheetFormatPr defaultColWidth="9.28515625" defaultRowHeight="12" x14ac:dyDescent="0.2"/>
  <cols>
    <col min="1" max="1" width="4.140625" style="1" customWidth="1"/>
    <col min="2" max="2" width="53.42578125" style="1" customWidth="1"/>
    <col min="3" max="3" width="9.5703125" style="1" customWidth="1"/>
    <col min="4" max="4" width="8.28515625" style="1" customWidth="1"/>
    <col min="5" max="5" width="15.28515625" style="1" customWidth="1"/>
    <col min="6" max="6" width="15.42578125" style="1" customWidth="1"/>
    <col min="7" max="7" width="13.85546875" style="1" customWidth="1"/>
    <col min="8" max="8" width="14.5703125" style="1" customWidth="1"/>
    <col min="9" max="9" width="13.5703125" style="1" customWidth="1"/>
    <col min="10" max="10" width="11.85546875" style="1" customWidth="1"/>
    <col min="11" max="11" width="14.42578125" style="1" customWidth="1"/>
    <col min="12" max="12" width="15.42578125" style="1" customWidth="1"/>
    <col min="13" max="16384" width="9.28515625" style="1"/>
  </cols>
  <sheetData>
    <row r="1" spans="1:12" ht="15.75" x14ac:dyDescent="0.25">
      <c r="I1" s="13"/>
      <c r="J1" s="13"/>
      <c r="K1" s="13"/>
      <c r="L1" s="13"/>
    </row>
    <row r="2" spans="1:12" ht="18" customHeight="1" x14ac:dyDescent="0.2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9.5" customHeight="1" x14ac:dyDescent="0.2">
      <c r="A3" s="41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5" spans="1:12" ht="20.25" customHeight="1" x14ac:dyDescent="0.2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5" x14ac:dyDescent="0.2">
      <c r="A6" s="26" t="s">
        <v>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31.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26.25" customHeight="1" x14ac:dyDescent="0.2">
      <c r="A8" s="4" t="s">
        <v>8</v>
      </c>
      <c r="B8" s="27" t="s">
        <v>9</v>
      </c>
      <c r="C8" s="27"/>
      <c r="D8" s="27"/>
      <c r="E8" s="27"/>
      <c r="F8" s="27"/>
      <c r="G8" s="4"/>
      <c r="H8" s="4"/>
      <c r="I8" s="4"/>
      <c r="J8" s="4"/>
      <c r="K8" s="4"/>
      <c r="L8" s="4"/>
    </row>
    <row r="9" spans="1:12" ht="87.75" customHeight="1" x14ac:dyDescent="0.2">
      <c r="A9" s="5"/>
      <c r="B9" s="26" t="s">
        <v>10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16.5" hidden="1" customHeight="1" x14ac:dyDescent="0.2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15" x14ac:dyDescent="0.25">
      <c r="A11" s="3"/>
      <c r="B11" s="9"/>
      <c r="C11" s="9"/>
      <c r="D11" s="9"/>
      <c r="E11" s="9"/>
      <c r="F11" s="9"/>
      <c r="G11" s="9"/>
      <c r="H11" s="9"/>
      <c r="I11" s="9"/>
      <c r="J11" s="9"/>
      <c r="K11" s="9"/>
      <c r="L11" s="12" t="s">
        <v>16</v>
      </c>
    </row>
    <row r="12" spans="1:12" ht="48.75" customHeight="1" x14ac:dyDescent="0.2">
      <c r="A12" s="28" t="s">
        <v>2</v>
      </c>
      <c r="B12" s="28" t="s">
        <v>14</v>
      </c>
      <c r="C12" s="25" t="s">
        <v>1</v>
      </c>
      <c r="D12" s="25" t="s">
        <v>0</v>
      </c>
      <c r="E12" s="25" t="s">
        <v>11</v>
      </c>
      <c r="F12" s="25"/>
      <c r="G12" s="25"/>
      <c r="H12" s="25" t="s">
        <v>3</v>
      </c>
      <c r="I12" s="25" t="s">
        <v>4</v>
      </c>
      <c r="J12" s="25" t="s">
        <v>5</v>
      </c>
      <c r="K12" s="25" t="s">
        <v>6</v>
      </c>
      <c r="L12" s="25" t="s">
        <v>13</v>
      </c>
    </row>
    <row r="13" spans="1:12" s="2" customFormat="1" ht="64.150000000000006" customHeight="1" x14ac:dyDescent="0.2">
      <c r="A13" s="29"/>
      <c r="B13" s="29"/>
      <c r="C13" s="28"/>
      <c r="D13" s="28"/>
      <c r="E13" s="16" t="s">
        <v>24</v>
      </c>
      <c r="F13" s="16" t="s">
        <v>25</v>
      </c>
      <c r="G13" s="16" t="s">
        <v>26</v>
      </c>
      <c r="H13" s="28"/>
      <c r="I13" s="32"/>
      <c r="J13" s="32"/>
      <c r="K13" s="28"/>
      <c r="L13" s="28"/>
    </row>
    <row r="14" spans="1:12" s="2" customFormat="1" ht="51.6" customHeight="1" x14ac:dyDescent="0.2">
      <c r="A14" s="22" t="s">
        <v>12</v>
      </c>
      <c r="B14" s="23" t="s">
        <v>30</v>
      </c>
      <c r="C14" s="17" t="s">
        <v>29</v>
      </c>
      <c r="D14" s="24">
        <v>1</v>
      </c>
      <c r="E14" s="18">
        <v>33000</v>
      </c>
      <c r="F14" s="18">
        <v>45500</v>
      </c>
      <c r="G14" s="18">
        <v>40000</v>
      </c>
      <c r="H14" s="18">
        <f>ROUND(SUM(E14,F14,G14)/3,2)</f>
        <v>39500</v>
      </c>
      <c r="I14" s="18">
        <f>VARA(E14,F14,G14)</f>
        <v>39250000</v>
      </c>
      <c r="J14" s="18">
        <f>SQRT(I14)</f>
        <v>6264.9820430708342</v>
      </c>
      <c r="K14" s="18">
        <f>J14/H14*100</f>
        <v>15.860714033090719</v>
      </c>
      <c r="L14" s="19">
        <f>D14*H14</f>
        <v>39500</v>
      </c>
    </row>
    <row r="15" spans="1:12" s="2" customFormat="1" ht="40.5" customHeight="1" x14ac:dyDescent="0.2">
      <c r="A15" s="22" t="s">
        <v>21</v>
      </c>
      <c r="B15" s="23" t="s">
        <v>31</v>
      </c>
      <c r="C15" s="17" t="s">
        <v>29</v>
      </c>
      <c r="D15" s="24">
        <v>1</v>
      </c>
      <c r="E15" s="18">
        <v>12000</v>
      </c>
      <c r="F15" s="18">
        <v>20000</v>
      </c>
      <c r="G15" s="18">
        <v>15000</v>
      </c>
      <c r="H15" s="18">
        <f t="shared" ref="H15:H17" si="0">ROUND(SUM(E15,F15,G15)/3,2)</f>
        <v>15666.67</v>
      </c>
      <c r="I15" s="18">
        <f>VARA(E15,F15,G15)</f>
        <v>16333333.333333313</v>
      </c>
      <c r="J15" s="18">
        <f t="shared" ref="J15:J17" si="1">SQRT(I15)</f>
        <v>4041.4518843273777</v>
      </c>
      <c r="K15" s="18">
        <f t="shared" ref="K15:K17" si="2">J15/H15*100</f>
        <v>25.796495900707541</v>
      </c>
      <c r="L15" s="19">
        <f>D15*H15</f>
        <v>15666.67</v>
      </c>
    </row>
    <row r="16" spans="1:12" s="2" customFormat="1" ht="41.25" customHeight="1" x14ac:dyDescent="0.2">
      <c r="A16" s="22" t="s">
        <v>22</v>
      </c>
      <c r="B16" s="23" t="s">
        <v>34</v>
      </c>
      <c r="C16" s="17" t="s">
        <v>29</v>
      </c>
      <c r="D16" s="24">
        <v>1</v>
      </c>
      <c r="E16" s="18">
        <v>107000</v>
      </c>
      <c r="F16" s="18">
        <v>115000</v>
      </c>
      <c r="G16" s="18">
        <v>110000</v>
      </c>
      <c r="H16" s="18">
        <f t="shared" si="0"/>
        <v>110666.67</v>
      </c>
      <c r="I16" s="18">
        <f>VARA(E16,F16,G16)</f>
        <v>16333333.333333334</v>
      </c>
      <c r="J16" s="18">
        <f t="shared" si="1"/>
        <v>4041.4518843273804</v>
      </c>
      <c r="K16" s="18">
        <f t="shared" si="2"/>
        <v>3.6519142433104572</v>
      </c>
      <c r="L16" s="19">
        <f>D16*H16</f>
        <v>110666.67</v>
      </c>
    </row>
    <row r="17" spans="1:17" s="2" customFormat="1" ht="37.5" customHeight="1" x14ac:dyDescent="0.2">
      <c r="A17" s="22" t="s">
        <v>27</v>
      </c>
      <c r="B17" s="23" t="s">
        <v>32</v>
      </c>
      <c r="C17" s="17" t="s">
        <v>29</v>
      </c>
      <c r="D17" s="24">
        <v>1</v>
      </c>
      <c r="E17" s="18">
        <v>18000</v>
      </c>
      <c r="F17" s="18">
        <v>20000</v>
      </c>
      <c r="G17" s="18">
        <v>20000</v>
      </c>
      <c r="H17" s="18">
        <f t="shared" si="0"/>
        <v>19333.330000000002</v>
      </c>
      <c r="I17" s="18">
        <f t="shared" ref="I17" si="3">VARA(E17,F17,G17)</f>
        <v>1333333.3333333333</v>
      </c>
      <c r="J17" s="18">
        <f t="shared" si="1"/>
        <v>1154.7005383792514</v>
      </c>
      <c r="K17" s="18">
        <f t="shared" si="2"/>
        <v>5.9725900213737173</v>
      </c>
      <c r="L17" s="19">
        <f>D17*H17</f>
        <v>19333.330000000002</v>
      </c>
    </row>
    <row r="18" spans="1:17" ht="15" x14ac:dyDescent="0.25">
      <c r="A18" s="14" t="s">
        <v>20</v>
      </c>
      <c r="B18" s="14"/>
      <c r="C18" s="11"/>
      <c r="D18" s="6"/>
      <c r="E18" s="14"/>
      <c r="F18" s="11"/>
      <c r="G18" s="11"/>
      <c r="H18" s="6"/>
      <c r="I18" s="7"/>
      <c r="J18" s="7"/>
      <c r="K18" s="7"/>
      <c r="L18" s="8">
        <f>SUM(L14:L17)</f>
        <v>185166.66999999998</v>
      </c>
    </row>
    <row r="19" spans="1:17" ht="9.75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7" ht="1.5" hidden="1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7" ht="6.75" hidden="1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7" ht="1.5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7" ht="42.75" hidden="1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0"/>
      <c r="N23" s="10"/>
      <c r="O23" s="10"/>
      <c r="P23" s="10"/>
    </row>
    <row r="24" spans="1:17" ht="25.5" customHeight="1" x14ac:dyDescent="0.2">
      <c r="A24" s="33" t="s">
        <v>17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4"/>
      <c r="N24" s="4"/>
      <c r="O24" s="4"/>
      <c r="P24" s="4"/>
      <c r="Q24" s="4"/>
    </row>
    <row r="25" spans="1:17" ht="25.5" customHeight="1" x14ac:dyDescent="0.2">
      <c r="A25" s="36" t="s">
        <v>33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  <c r="M25" s="20"/>
      <c r="N25" s="20"/>
      <c r="O25" s="20"/>
      <c r="P25" s="20"/>
      <c r="Q25" s="20"/>
    </row>
    <row r="26" spans="1:17" ht="26.25" customHeight="1" x14ac:dyDescent="0.2">
      <c r="A26" s="33" t="s">
        <v>18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5.5" customHeight="1" x14ac:dyDescent="0.2">
      <c r="A27" s="33" t="s">
        <v>19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21"/>
      <c r="N27" s="21"/>
      <c r="O27" s="21"/>
      <c r="P27" s="21"/>
      <c r="Q27" s="21"/>
    </row>
    <row r="28" spans="1:17" ht="12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7" ht="12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7" ht="12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</sheetData>
  <sheetProtection selectLockedCells="1" selectUnlockedCells="1"/>
  <mergeCells count="23">
    <mergeCell ref="A6:L6"/>
    <mergeCell ref="A7:L7"/>
    <mergeCell ref="A2:L2"/>
    <mergeCell ref="A3:L3"/>
    <mergeCell ref="A5:L5"/>
    <mergeCell ref="A26:Q26"/>
    <mergeCell ref="A27:L27"/>
    <mergeCell ref="A19:L23"/>
    <mergeCell ref="A24:L24"/>
    <mergeCell ref="A25:L25"/>
    <mergeCell ref="E12:G12"/>
    <mergeCell ref="B9:L9"/>
    <mergeCell ref="B8:F8"/>
    <mergeCell ref="B12:B13"/>
    <mergeCell ref="A10:L10"/>
    <mergeCell ref="A12:A13"/>
    <mergeCell ref="K12:K13"/>
    <mergeCell ref="I12:I13"/>
    <mergeCell ref="J12:J13"/>
    <mergeCell ref="H12:H13"/>
    <mergeCell ref="L12:L13"/>
    <mergeCell ref="C12:C13"/>
    <mergeCell ref="D12:D13"/>
  </mergeCells>
  <phoneticPr fontId="7" type="noConversion"/>
  <pageMargins left="0.78740157480314965" right="0.19685039370078741" top="0.19685039370078741" bottom="0.19685039370078741" header="0.11811023622047245" footer="0.11811023622047245"/>
  <pageSetup paperSize="9" scale="72" firstPageNumber="0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79119153136</cp:lastModifiedBy>
  <cp:lastPrinted>2025-04-15T18:35:49Z</cp:lastPrinted>
  <dcterms:created xsi:type="dcterms:W3CDTF">2013-01-30T02:33:10Z</dcterms:created>
  <dcterms:modified xsi:type="dcterms:W3CDTF">2026-05-21T14:01:42Z</dcterms:modified>
</cp:coreProperties>
</file>