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O11" i="1"/>
  <c r="N11" i="1"/>
  <c r="M11" i="1"/>
  <c r="L11" i="1"/>
  <c r="I12" i="1"/>
  <c r="I9" i="1"/>
  <c r="I10" i="1"/>
  <c r="I11" i="1"/>
  <c r="G12" i="1"/>
  <c r="G11" i="1"/>
  <c r="E11" i="1"/>
  <c r="E12" i="1" s="1"/>
  <c r="M6" i="1" l="1"/>
  <c r="M7" i="1"/>
  <c r="M8" i="1"/>
  <c r="M9" i="1"/>
  <c r="M10" i="1"/>
  <c r="L6" i="1"/>
  <c r="L7" i="1"/>
  <c r="L8" i="1"/>
  <c r="L9" i="1"/>
  <c r="L10" i="1"/>
  <c r="N10" i="1" s="1"/>
  <c r="O10" i="1" s="1"/>
  <c r="I6" i="1"/>
  <c r="I7" i="1"/>
  <c r="I8" i="1"/>
  <c r="G6" i="1"/>
  <c r="G7" i="1"/>
  <c r="G8" i="1"/>
  <c r="G9" i="1"/>
  <c r="G10" i="1"/>
  <c r="E6" i="1"/>
  <c r="E7" i="1"/>
  <c r="E8" i="1"/>
  <c r="E9" i="1"/>
  <c r="N9" i="1" l="1"/>
  <c r="O9" i="1" s="1"/>
  <c r="N8" i="1"/>
  <c r="O8" i="1" s="1"/>
  <c r="N7" i="1"/>
  <c r="O7" i="1" s="1"/>
  <c r="N6" i="1"/>
  <c r="O6" i="1" s="1"/>
  <c r="E10" i="1"/>
  <c r="M5" i="1" l="1"/>
  <c r="L5" i="1" l="1"/>
  <c r="N5" i="1" l="1"/>
  <c r="O5" i="1" s="1"/>
  <c r="K5" i="1"/>
  <c r="I5" i="1"/>
  <c r="G5" i="1"/>
  <c r="E5" i="1"/>
  <c r="K12" i="1" l="1"/>
</calcChain>
</file>

<file path=xl/sharedStrings.xml><?xml version="1.0" encoding="utf-8"?>
<sst xmlns="http://schemas.openxmlformats.org/spreadsheetml/2006/main" count="47" uniqueCount="35">
  <si>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</si>
  <si>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</si>
  <si>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</si>
  <si>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</si>
  <si>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</si>
  <si>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</si>
  <si>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</si>
  <si>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</si>
  <si>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</si>
  <si>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</si>
  <si>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</si>
  <si>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</si>
  <si>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</si>
  <si>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</si>
  <si>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</si>
  <si>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</si>
  <si>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</si>
  <si>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</si>
  <si>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t>Дата</t>
  </si>
  <si>
    <t>усл. ед.</t>
  </si>
  <si>
    <r>
      <rPr>
        <b/>
        <sz val="7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7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</si>
  <si>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 xml:space="preserve"> </t>
  </si>
  <si>
    <t>Объем оказания Услуг</t>
  </si>
  <si>
    <t>Наименование Услуг</t>
  </si>
  <si>
    <t>Изделие 1 (калибр 38 мм)</t>
  </si>
  <si>
    <t>Изделие 2 (калибр 38 мм)</t>
  </si>
  <si>
    <t>Изделие 3 (калибр 38 мм)</t>
  </si>
  <si>
    <t>Изделие 4 (калибр 38 мм)</t>
  </si>
  <si>
    <t>Изделие 5 (калибр 38 мм)</t>
  </si>
  <si>
    <t>Изделие 6 (калибр 38 мм)</t>
  </si>
  <si>
    <t>Изделие 7 (калибр 38 мм)</t>
  </si>
  <si>
    <t>КП от 02.09.2026  вх. № 4861-с;</t>
  </si>
  <si>
    <t>КП от 02.09.2026  вх. № 4632-с;</t>
  </si>
  <si>
    <t>КП от 02.09.2026  вх. № 4863-с.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</si>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</sst>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2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4" fontId="3" fillId="0" borderId="7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130" zoomScaleNormal="130" workbookViewId="0">
      <selection activeCell="B17" sqref="B17:E17"/>
    </sheetView>
  </sheetViews>
  <sheetFormatPr defaultRowHeight="15" x14ac:dyDescent="0.25"/>
  <cols>
    <col min="1" max="1" width="19.85546875" customWidth="1"/>
    <col min="2" max="2" width="7.42578125" customWidth="1"/>
    <col min="3" max="3" width="6.28515625" customWidth="1"/>
    <col min="4" max="4" width="9.85546875" customWidth="1"/>
    <col min="5" max="5" width="8.85546875" customWidth="1"/>
    <col min="10" max="11" width="0" hidden="1" customWidth="1"/>
    <col min="13" max="13" width="8.28515625" customWidth="1"/>
    <col min="14" max="14" width="7.42578125" customWidth="1"/>
    <col min="15" max="15" width="9.5703125" customWidth="1"/>
  </cols>
  <sheetData>
    <row r="1" spans="1:16" ht="22.7" customHeight="1" x14ac:dyDescent="0.25">
      <c r="A1" s="20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</row>
    <row r="2" spans="1:16" ht="33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</row>
    <row r="3" spans="1:16" ht="24" customHeight="1" x14ac:dyDescent="0.25">
      <c r="A3" s="27" t="s">
        <v>23</v>
      </c>
      <c r="B3" s="27" t="s">
        <v>22</v>
      </c>
      <c r="C3" s="27"/>
      <c r="D3" s="8" t="s">
        <v>2</v>
      </c>
      <c r="E3" s="27" t="s">
        <v>4</v>
      </c>
      <c r="F3" s="8" t="s">
        <v>5</v>
      </c>
      <c r="G3" s="27" t="s">
        <v>4</v>
      </c>
      <c r="H3" s="8" t="s">
        <v>6</v>
      </c>
      <c r="I3" s="28" t="s">
        <v>4</v>
      </c>
      <c r="J3" s="8" t="s">
        <v>16</v>
      </c>
      <c r="K3" s="27" t="s">
        <v>4</v>
      </c>
      <c r="L3" s="26" t="s">
        <v>12</v>
      </c>
      <c r="M3" s="27" t="s">
        <v>13</v>
      </c>
      <c r="N3" s="27" t="s">
        <v>14</v>
      </c>
      <c r="O3" s="27" t="s">
        <v>15</v>
      </c>
      <c r="P3" s="19"/>
    </row>
    <row r="4" spans="1:16" ht="21.2" customHeight="1" x14ac:dyDescent="0.25">
      <c r="A4" s="28"/>
      <c r="B4" s="12" t="s">
        <v>0</v>
      </c>
      <c r="C4" s="12" t="s">
        <v>1</v>
      </c>
      <c r="D4" s="12" t="s">
        <v>3</v>
      </c>
      <c r="E4" s="27"/>
      <c r="F4" s="8" t="s">
        <v>3</v>
      </c>
      <c r="G4" s="27"/>
      <c r="H4" s="8" t="s">
        <v>3</v>
      </c>
      <c r="I4" s="29"/>
      <c r="J4" s="8" t="s">
        <v>3</v>
      </c>
      <c r="K4" s="27"/>
      <c r="L4" s="26"/>
      <c r="M4" s="27"/>
      <c r="N4" s="27"/>
      <c r="O4" s="27"/>
      <c r="P4" s="19"/>
    </row>
    <row r="5" spans="1:16" x14ac:dyDescent="0.25">
      <c r="A5" s="32" t="s">
        <v>24</v>
      </c>
      <c r="B5" s="10" t="s">
        <v>19</v>
      </c>
      <c r="C5" s="10">
        <v>200</v>
      </c>
      <c r="D5" s="1">
        <v>480</v>
      </c>
      <c r="E5" s="9">
        <f>D5*C5</f>
        <v>96000</v>
      </c>
      <c r="F5" s="1">
        <v>400</v>
      </c>
      <c r="G5" s="9">
        <f>F5*C5</f>
        <v>80000</v>
      </c>
      <c r="H5" s="1">
        <v>420</v>
      </c>
      <c r="I5" s="1">
        <f>H5*C5</f>
        <v>84000</v>
      </c>
      <c r="J5" s="1"/>
      <c r="K5" s="9">
        <f>J5*C5</f>
        <v>0</v>
      </c>
      <c r="L5" s="2">
        <f>AVERAGE(D5,F5,H5,J5)</f>
        <v>433.33333333333331</v>
      </c>
      <c r="M5" s="3">
        <f>COUNTA(D5,F5,H5)</f>
        <v>3</v>
      </c>
      <c r="N5" s="2">
        <f>SQRT(IF(D5&gt;0,POWER(D5-L5,2),0)+IF(F5&gt;0,POWER(F5-L5,2),0)+IF(H5&gt;0,POWER(H5-L5,2),0)+IF(J5&gt;0,POWER(J5-L5,2),0))/(M5-1)</f>
        <v>29.439202887759492</v>
      </c>
      <c r="O5" s="2">
        <f>N5/L5*100</f>
        <v>6.7936622048675757</v>
      </c>
    </row>
    <row r="6" spans="1:16" x14ac:dyDescent="0.25">
      <c r="A6" s="32" t="s">
        <v>25</v>
      </c>
      <c r="B6" s="10" t="s">
        <v>19</v>
      </c>
      <c r="C6" s="10">
        <v>200</v>
      </c>
      <c r="D6" s="1">
        <v>480</v>
      </c>
      <c r="E6" s="9">
        <f t="shared" ref="E6:E9" si="0">D6*C6</f>
        <v>96000</v>
      </c>
      <c r="F6" s="1">
        <v>400</v>
      </c>
      <c r="G6" s="9">
        <f t="shared" ref="G6:G10" si="1">F6*C6</f>
        <v>80000</v>
      </c>
      <c r="H6" s="1">
        <v>420</v>
      </c>
      <c r="I6" s="1">
        <f t="shared" ref="I6:I11" si="2">H6*C6</f>
        <v>84000</v>
      </c>
      <c r="J6" s="1"/>
      <c r="K6" s="9"/>
      <c r="L6" s="2">
        <f t="shared" ref="L6:L10" si="3">AVERAGE(D6,F6,H6,J6)</f>
        <v>433.33333333333331</v>
      </c>
      <c r="M6" s="3">
        <f t="shared" ref="M6:M10" si="4">COUNTA(D6,F6,H6)</f>
        <v>3</v>
      </c>
      <c r="N6" s="2">
        <f t="shared" ref="N6:N10" si="5">SQRT(IF(D6&gt;0,POWER(D6-L6,2),0)+IF(F6&gt;0,POWER(F6-L6,2),0)+IF(H6&gt;0,POWER(H6-L6,2),0)+IF(J6&gt;0,POWER(J6-L6,2),0))/(M6-1)</f>
        <v>29.439202887759492</v>
      </c>
      <c r="O6" s="2">
        <f t="shared" ref="O6:O10" si="6">N6/L6*100</f>
        <v>6.7936622048675757</v>
      </c>
    </row>
    <row r="7" spans="1:16" x14ac:dyDescent="0.25">
      <c r="A7" s="32" t="s">
        <v>26</v>
      </c>
      <c r="B7" s="10" t="s">
        <v>19</v>
      </c>
      <c r="C7" s="10">
        <v>200</v>
      </c>
      <c r="D7" s="1">
        <v>480</v>
      </c>
      <c r="E7" s="9">
        <f t="shared" si="0"/>
        <v>96000</v>
      </c>
      <c r="F7" s="1">
        <v>400</v>
      </c>
      <c r="G7" s="9">
        <f t="shared" si="1"/>
        <v>80000</v>
      </c>
      <c r="H7" s="1">
        <v>420</v>
      </c>
      <c r="I7" s="1">
        <f t="shared" si="2"/>
        <v>84000</v>
      </c>
      <c r="J7" s="1"/>
      <c r="K7" s="9"/>
      <c r="L7" s="2">
        <f t="shared" si="3"/>
        <v>433.33333333333331</v>
      </c>
      <c r="M7" s="3">
        <f t="shared" si="4"/>
        <v>3</v>
      </c>
      <c r="N7" s="2">
        <f t="shared" si="5"/>
        <v>29.439202887759492</v>
      </c>
      <c r="O7" s="2">
        <f t="shared" si="6"/>
        <v>6.7936622048675757</v>
      </c>
    </row>
    <row r="8" spans="1:16" x14ac:dyDescent="0.25">
      <c r="A8" s="32" t="s">
        <v>27</v>
      </c>
      <c r="B8" s="10" t="s">
        <v>19</v>
      </c>
      <c r="C8" s="10">
        <v>100</v>
      </c>
      <c r="D8" s="1">
        <v>480</v>
      </c>
      <c r="E8" s="9">
        <f t="shared" si="0"/>
        <v>48000</v>
      </c>
      <c r="F8" s="1">
        <v>400</v>
      </c>
      <c r="G8" s="9">
        <f t="shared" si="1"/>
        <v>40000</v>
      </c>
      <c r="H8" s="1">
        <v>420</v>
      </c>
      <c r="I8" s="1">
        <f t="shared" si="2"/>
        <v>42000</v>
      </c>
      <c r="J8" s="1"/>
      <c r="K8" s="9"/>
      <c r="L8" s="2">
        <f t="shared" si="3"/>
        <v>433.33333333333331</v>
      </c>
      <c r="M8" s="3">
        <f t="shared" si="4"/>
        <v>3</v>
      </c>
      <c r="N8" s="2">
        <f t="shared" si="5"/>
        <v>29.439202887759492</v>
      </c>
      <c r="O8" s="2">
        <f t="shared" si="6"/>
        <v>6.7936622048675757</v>
      </c>
    </row>
    <row r="9" spans="1:16" x14ac:dyDescent="0.25">
      <c r="A9" s="32" t="s">
        <v>28</v>
      </c>
      <c r="B9" s="10" t="s">
        <v>19</v>
      </c>
      <c r="C9" s="10">
        <v>100</v>
      </c>
      <c r="D9" s="1">
        <v>480</v>
      </c>
      <c r="E9" s="9">
        <f t="shared" si="0"/>
        <v>48000</v>
      </c>
      <c r="F9" s="1">
        <v>400</v>
      </c>
      <c r="G9" s="9">
        <f t="shared" si="1"/>
        <v>40000</v>
      </c>
      <c r="H9" s="1">
        <v>420</v>
      </c>
      <c r="I9" s="1">
        <f>H9*C9</f>
        <v>42000</v>
      </c>
      <c r="J9" s="1"/>
      <c r="K9" s="9"/>
      <c r="L9" s="2">
        <f t="shared" si="3"/>
        <v>433.33333333333331</v>
      </c>
      <c r="M9" s="3">
        <f t="shared" si="4"/>
        <v>3</v>
      </c>
      <c r="N9" s="2">
        <f t="shared" si="5"/>
        <v>29.439202887759492</v>
      </c>
      <c r="O9" s="2">
        <f t="shared" si="6"/>
        <v>6.7936622048675757</v>
      </c>
    </row>
    <row r="10" spans="1:16" x14ac:dyDescent="0.25">
      <c r="A10" s="32" t="s">
        <v>29</v>
      </c>
      <c r="B10" s="10" t="s">
        <v>19</v>
      </c>
      <c r="C10" s="10">
        <v>100</v>
      </c>
      <c r="D10" s="1">
        <v>480</v>
      </c>
      <c r="E10" s="9">
        <f t="shared" ref="E10:E11" si="7">D10*C10</f>
        <v>48000</v>
      </c>
      <c r="F10" s="1">
        <v>400</v>
      </c>
      <c r="G10" s="9">
        <f t="shared" si="1"/>
        <v>40000</v>
      </c>
      <c r="H10" s="1">
        <v>420</v>
      </c>
      <c r="I10" s="1">
        <f t="shared" si="2"/>
        <v>42000</v>
      </c>
      <c r="J10" s="1"/>
      <c r="K10" s="9"/>
      <c r="L10" s="2">
        <f t="shared" si="3"/>
        <v>433.33333333333331</v>
      </c>
      <c r="M10" s="3">
        <f t="shared" si="4"/>
        <v>3</v>
      </c>
      <c r="N10" s="2">
        <f t="shared" si="5"/>
        <v>29.439202887759492</v>
      </c>
      <c r="O10" s="2">
        <f t="shared" si="6"/>
        <v>6.7936622048675757</v>
      </c>
    </row>
    <row r="11" spans="1:16" x14ac:dyDescent="0.25">
      <c r="A11" s="32" t="s">
        <v>30</v>
      </c>
      <c r="B11" s="10" t="s">
        <v>19</v>
      </c>
      <c r="C11" s="10">
        <v>100</v>
      </c>
      <c r="D11" s="1">
        <v>480</v>
      </c>
      <c r="E11" s="9">
        <f t="shared" si="7"/>
        <v>48000</v>
      </c>
      <c r="F11" s="1">
        <v>400</v>
      </c>
      <c r="G11" s="9">
        <f>F11*C11</f>
        <v>40000</v>
      </c>
      <c r="H11" s="1">
        <v>420</v>
      </c>
      <c r="I11" s="1">
        <f t="shared" si="2"/>
        <v>42000</v>
      </c>
      <c r="J11" s="1"/>
      <c r="K11" s="9"/>
      <c r="L11" s="2">
        <f>AVERAGE(D11,F11,H11,J11)</f>
        <v>433.33333333333331</v>
      </c>
      <c r="M11" s="3">
        <f>COUNTA(D11,F11,H11)</f>
        <v>3</v>
      </c>
      <c r="N11" s="2">
        <f>SQRT(IF(D11&gt;0,POWER(D11-L11,2),0)+IF(F11&gt;0,POWER(F11-L11,2),0)+IF(H11&gt;0,POWER(H11-L11,2),0)+IF(J11&gt;0,POWER(J11-L11,2),0))/(M11-1)</f>
        <v>29.439202887759492</v>
      </c>
      <c r="O11" s="2">
        <f>N11/L11*100</f>
        <v>6.7936622048675757</v>
      </c>
    </row>
    <row r="12" spans="1:16" x14ac:dyDescent="0.25">
      <c r="A12" s="30" t="s">
        <v>7</v>
      </c>
      <c r="B12" s="30"/>
      <c r="C12" s="30"/>
      <c r="D12" s="31"/>
      <c r="E12" s="9">
        <f>SUM(E5:E11)</f>
        <v>480000</v>
      </c>
      <c r="F12" s="9"/>
      <c r="G12" s="9">
        <f>SUM(G5:G11)</f>
        <v>400000</v>
      </c>
      <c r="H12" s="9"/>
      <c r="I12" s="9">
        <f>SUM(I5:I11)</f>
        <v>420000</v>
      </c>
      <c r="J12" s="9"/>
      <c r="K12" s="9">
        <f>SUM(K5:K5)</f>
        <v>0</v>
      </c>
      <c r="L12" s="2"/>
      <c r="M12" s="3"/>
      <c r="N12" s="2"/>
      <c r="O12" s="2"/>
    </row>
    <row r="13" spans="1:16" ht="14.25" customHeight="1" x14ac:dyDescent="0.25">
      <c r="A13" s="13" t="s">
        <v>17</v>
      </c>
      <c r="B13" s="14"/>
      <c r="C13" s="14"/>
      <c r="D13" s="14"/>
      <c r="E13" s="14"/>
      <c r="F13" s="14"/>
      <c r="G13" s="14"/>
      <c r="H13" s="16">
        <f>G12</f>
        <v>400000</v>
      </c>
      <c r="I13" s="17"/>
      <c r="J13" s="17"/>
      <c r="K13" s="17"/>
      <c r="L13" s="17"/>
      <c r="M13" s="17"/>
      <c r="N13" s="17"/>
      <c r="O13" s="18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6" x14ac:dyDescent="0.25">
      <c r="A15" s="5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6" x14ac:dyDescent="0.25">
      <c r="A16" s="6" t="s">
        <v>8</v>
      </c>
      <c r="B16" s="15" t="s">
        <v>31</v>
      </c>
      <c r="C16" s="15"/>
      <c r="D16" s="15"/>
      <c r="E16" s="15"/>
      <c r="F16" s="4"/>
      <c r="G16" s="4"/>
      <c r="H16" s="11"/>
      <c r="I16" s="4"/>
      <c r="J16" s="4"/>
      <c r="K16" s="4"/>
      <c r="L16" s="4"/>
      <c r="M16" s="4"/>
      <c r="N16" s="4"/>
      <c r="O16" s="4"/>
    </row>
    <row r="17" spans="1:15" x14ac:dyDescent="0.25">
      <c r="A17" s="6" t="s">
        <v>9</v>
      </c>
      <c r="B17" s="15" t="s">
        <v>32</v>
      </c>
      <c r="C17" s="15"/>
      <c r="D17" s="15"/>
      <c r="E17" s="15"/>
      <c r="F17" s="4"/>
      <c r="G17" s="4"/>
      <c r="H17" s="11"/>
      <c r="I17" s="4"/>
      <c r="J17" s="4"/>
      <c r="K17" s="4"/>
      <c r="L17" s="4"/>
      <c r="M17" s="4"/>
      <c r="N17" s="4"/>
      <c r="O17" s="4"/>
    </row>
    <row r="18" spans="1:15" x14ac:dyDescent="0.25">
      <c r="A18" s="6" t="s">
        <v>10</v>
      </c>
      <c r="B18" s="15" t="s">
        <v>33</v>
      </c>
      <c r="C18" s="15"/>
      <c r="D18" s="15"/>
      <c r="E18" s="15"/>
      <c r="F18" s="4"/>
      <c r="G18" s="4"/>
      <c r="H18" s="11"/>
      <c r="I18" s="4"/>
      <c r="J18" s="4"/>
      <c r="K18" s="4"/>
      <c r="L18" s="4"/>
      <c r="M18" s="4"/>
      <c r="N18" s="4"/>
      <c r="O18" s="4"/>
    </row>
    <row r="19" spans="1:15" x14ac:dyDescent="0.25">
      <c r="A19" s="4"/>
      <c r="B19" s="4"/>
      <c r="C19" s="4"/>
      <c r="D19" s="4"/>
      <c r="E19" s="4"/>
      <c r="F19" s="4"/>
      <c r="G19" s="4"/>
      <c r="H19" s="11"/>
      <c r="I19" s="4"/>
      <c r="J19" s="4"/>
      <c r="K19" s="4"/>
      <c r="L19" s="4"/>
      <c r="M19" s="4"/>
      <c r="N19" s="4"/>
      <c r="O19" s="4"/>
    </row>
    <row r="20" spans="1:15" x14ac:dyDescent="0.25">
      <c r="A20" s="6" t="s">
        <v>18</v>
      </c>
      <c r="B20" s="7" t="s">
        <v>34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5">
      <c r="L22" t="s">
        <v>21</v>
      </c>
    </row>
  </sheetData>
  <mergeCells count="17"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  <mergeCell ref="A13:G13"/>
    <mergeCell ref="B18:E18"/>
    <mergeCell ref="B17:E17"/>
    <mergeCell ref="B16:E16"/>
    <mergeCell ref="H13:O1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2026-09-02T04:30:14Z</dcterms:modified>
</cp:coreProperties>
</file>