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<sst xmlns="http://schemas.openxmlformats.org/spreadsheetml/2006/main" count="113" uniqueCount="64">
  <si>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</si>
  <si>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</si>
  <si>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</si>
  <si>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</si>
  <si>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</si>
  <si>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</si>
  <si>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</si>
  <si>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</si>
  <si>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</si>
  <si>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</si>
  <si>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</si>
  <si>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</si>
  <si>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</si>
  <si>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</si>
  <si>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2/КТРУ</t>
  </si>
  <si>
    <t xml:space="preserve">Канцелярские файлы</t>
  </si>
  <si>
    <t xml:space="preserve">уп</t>
  </si>
  <si>
    <t xml:space="preserve">20.16.10.119</t>
  </si>
  <si>
    <t xml:space="preserve">Ручка синяя шариковая</t>
  </si>
  <si>
    <t xml:space="preserve">шт</t>
  </si>
  <si>
    <t xml:space="preserve">32.99.12.110</t>
  </si>
  <si>
    <t xml:space="preserve">Ластик</t>
  </si>
  <si>
    <t xml:space="preserve">22.29.25.000</t>
  </si>
  <si>
    <t xml:space="preserve">Скотч широкий </t>
  </si>
  <si>
    <t xml:space="preserve">22.29.21.000</t>
  </si>
  <si>
    <t xml:space="preserve">Закладки самоклеющиеся</t>
  </si>
  <si>
    <t xml:space="preserve">Папка-скоросшиватель пластиковый</t>
  </si>
  <si>
    <t xml:space="preserve">17.23.13.193</t>
  </si>
  <si>
    <t xml:space="preserve">Корректирующая лента</t>
  </si>
  <si>
    <t xml:space="preserve">Нить Лавсановая белая, плотность 640</t>
  </si>
  <si>
    <t xml:space="preserve">20.60.12.120</t>
  </si>
  <si>
    <t xml:space="preserve">Текстовыделитель желтый</t>
  </si>
  <si>
    <t xml:space="preserve">32.99.12.120</t>
  </si>
  <si>
    <t xml:space="preserve">Ножницы универсальные 140-180 мм.</t>
  </si>
  <si>
    <t xml:space="preserve">25.71.11.120</t>
  </si>
  <si>
    <t xml:space="preserve">Карандаш</t>
  </si>
  <si>
    <t xml:space="preserve">32.99.15.110</t>
  </si>
  <si>
    <t xml:space="preserve">Степлер мини для использования скоб № 10</t>
  </si>
  <si>
    <t xml:space="preserve">25.99.22.130</t>
  </si>
  <si>
    <t xml:space="preserve">Степлер стандартный для использования скоб № 24/6 или 26/6</t>
  </si>
  <si>
    <t xml:space="preserve">Папка-регистратор А4, картонная, с шириной корешка 50 мм.</t>
  </si>
  <si>
    <t xml:space="preserve">Скрепки канцелярские оцинкованные 25 мм.(100 шт/кор)</t>
  </si>
  <si>
    <t xml:space="preserve">22.99.23.000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</si>
  <si>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</si>
  <si>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</si>
  <si>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</si>
  <si>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</si>
  <si>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</si>
  <si>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</si>
  <si>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</si>
  <si>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</si>
  <si>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</si>
  <si>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</si>
  <si>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</si>
  <si>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</si>
  <si>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</si>
  <si>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</si>
  <si>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</si>
  <si>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</si>
  <si>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</si>
  <si>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</si>
  <si>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</si>
  <si>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______________</t>
  </si>
  <si>
    <t xml:space="preserve">Зам.начальника ФКУ БМТиВС УФСИН России по Оренбургской области                                       капитан внутренней службы                                          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</si>
</sst>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dd/mm/yy"/>
    <numFmt numFmtId="169" formatCode="0.00"/>
  </numFmts>
  <fonts count="3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b val="true"/>
      <sz val="10.5"/>
      <color rgb="FF000000"/>
      <name val="Tinos"/>
      <family val="0"/>
      <charset val="1"/>
    </font>
    <font>
      <sz val="13"/>
      <color rgb="FF000000"/>
      <name val="Tinos"/>
      <family val="0"/>
      <charset val="128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1"/>
    </font>
    <font>
      <sz val="13"/>
      <name val="Times New Roman"/>
      <family val="1"/>
      <charset val="204"/>
    </font>
    <font>
      <sz val="13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  <font>
      <b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23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7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3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5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4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22</xdr:row>
      <xdr:rowOff>-360</xdr:rowOff>
    </xdr:from>
    <xdr:to>
      <xdr:col>3</xdr:col>
      <xdr:colOff>333720</xdr:colOff>
      <xdr:row>22</xdr:row>
      <xdr:rowOff>333720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7704000"/>
          <a:ext cx="4296240" cy="3340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23</xdr:row>
      <xdr:rowOff>806400</xdr:rowOff>
    </xdr:from>
    <xdr:to>
      <xdr:col>1</xdr:col>
      <xdr:colOff>79560</xdr:colOff>
      <xdr:row>23</xdr:row>
      <xdr:rowOff>822600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8892000"/>
          <a:ext cx="10080" cy="1620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11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s="11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11" customFormat="true" ht="39" hidden="false" customHeight="true" outlineLevel="0" collapsed="false">
      <c r="A9" s="17" t="e">
        <f aca="false">'режим. изд.'!#ref!</f>
        <v>#VALUE!</v>
      </c>
      <c r="B9" s="12" t="e">
        <f aca="false">'режим. изд.'!#ref!</f>
        <v>#VALUE!</v>
      </c>
      <c r="C9" s="12"/>
      <c r="D9" s="12"/>
      <c r="E9" s="12"/>
      <c r="F9" s="18" t="e">
        <f aca="false">'режим. изд.'!#ref!</f>
        <v>#VALUE!</v>
      </c>
      <c r="G9" s="19" t="n">
        <f aca="false">'режим. изд.'!G27</f>
        <v>220</v>
      </c>
      <c r="H9" s="20" t="e">
        <f aca="false">G9*F9</f>
        <v>#VALUE!</v>
      </c>
      <c r="I9" s="21" t="e">
        <f aca="false">'режим. изд.'!#ref!</f>
        <v>#VALUE!</v>
      </c>
      <c r="J9" s="16"/>
    </row>
    <row r="10" s="11" customFormat="tru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s="11" customFormat="tru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#VALUE!</v>
      </c>
    </row>
    <row r="14" s="30" customFormat="true" ht="30" hidden="false" customHeight="true" outlineLevel="0" collapsed="false">
      <c r="A14" s="27"/>
      <c r="B14" s="28" t="s">
        <v>10</v>
      </c>
      <c r="C14" s="28"/>
      <c r="D14" s="28"/>
      <c r="E14" s="28"/>
      <c r="F14" s="29" t="str">
        <f aca="false">'режим. изд.'!F44</f>
        <v>______________</v>
      </c>
      <c r="G14" s="29"/>
      <c r="H14" s="29"/>
      <c r="I14" s="1"/>
      <c r="J14" s="1"/>
    </row>
    <row r="15" customFormat="false" ht="55.5" hidden="false" customHeight="true" outlineLevel="0" collapsed="false">
      <c r="A15" s="30"/>
      <c r="B15" s="31" t="str">
        <f aca="false">'режим. изд.'!B46</f>
        <v>Зам.начальника ФКУ БМТиВС УФСИН России по Оренбургской области                                       капитан внутренней службы                                                                                            Н.А.Шкиль</v>
      </c>
      <c r="C15" s="31"/>
      <c r="D15" s="31"/>
      <c r="E15" s="31"/>
      <c r="F15" s="31"/>
      <c r="G15" s="31"/>
      <c r="H15" s="32" t="n">
        <f aca="false">'режим. изд.'!I46</f>
        <v>0</v>
      </c>
      <c r="I15" s="30"/>
      <c r="J15" s="30"/>
    </row>
    <row r="17" customFormat="false" ht="73.5" hidden="false" customHeight="true" outlineLevel="0" collapsed="false">
      <c r="A17" s="30"/>
      <c r="B17" s="31"/>
      <c r="C17" s="31"/>
      <c r="D17" s="31"/>
      <c r="E17" s="31"/>
      <c r="F17" s="31"/>
      <c r="G17" s="31"/>
      <c r="H17" s="32"/>
      <c r="I17" s="30"/>
      <c r="J17" s="30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B46" activeCellId="0" sqref="B46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50.77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14.6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customFormat="false" ht="15" hidden="false" customHeight="false" outlineLevel="0" collapsed="false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11" customFormat="true" ht="31.5" hidden="false" customHeight="true" outlineLevel="0" collapsed="false">
      <c r="A4" s="34" t="str">
        <f aca="false">A26</f>
        <v>№ п/п</v>
      </c>
      <c r="B4" s="34" t="str">
        <f aca="false">B26</f>
        <v>Наименование товара, работы, услуги</v>
      </c>
      <c r="C4" s="34"/>
      <c r="D4" s="34"/>
      <c r="E4" s="34"/>
      <c r="F4" s="35" t="s">
        <v>12</v>
      </c>
      <c r="G4" s="35"/>
      <c r="H4" s="35" t="s">
        <v>13</v>
      </c>
      <c r="I4" s="35"/>
      <c r="J4" s="35" t="s">
        <v>14</v>
      </c>
      <c r="K4" s="35"/>
      <c r="L4" s="36"/>
      <c r="M4" s="36"/>
    </row>
    <row r="5" s="11" customFormat="true" ht="27.05" hidden="false" customHeight="true" outlineLevel="0" collapsed="false">
      <c r="A5" s="34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10</v>
      </c>
      <c r="I5" s="38"/>
      <c r="J5" s="39" t="s">
        <v>17</v>
      </c>
      <c r="K5" s="39"/>
      <c r="L5" s="36"/>
      <c r="M5" s="36"/>
    </row>
    <row r="6" s="11" customFormat="true" ht="27.05" hidden="false" customHeight="true" outlineLevel="0" collapsed="false">
      <c r="A6" s="34" t="n">
        <v>2</v>
      </c>
      <c r="B6" s="40" t="s">
        <v>18</v>
      </c>
      <c r="C6" s="40"/>
      <c r="D6" s="40"/>
      <c r="E6" s="40"/>
      <c r="F6" s="38" t="s">
        <v>19</v>
      </c>
      <c r="G6" s="38"/>
      <c r="H6" s="38" t="n">
        <v>150</v>
      </c>
      <c r="I6" s="38"/>
      <c r="J6" s="39" t="s">
        <v>20</v>
      </c>
      <c r="K6" s="39"/>
      <c r="L6" s="36"/>
      <c r="M6" s="36"/>
    </row>
    <row r="7" s="11" customFormat="true" ht="27.95" hidden="false" customHeight="true" outlineLevel="0" collapsed="false">
      <c r="A7" s="34" t="n">
        <v>3</v>
      </c>
      <c r="B7" s="41" t="s">
        <v>21</v>
      </c>
      <c r="C7" s="41"/>
      <c r="D7" s="41"/>
      <c r="E7" s="41"/>
      <c r="F7" s="38" t="s">
        <v>19</v>
      </c>
      <c r="G7" s="38"/>
      <c r="H7" s="38" t="n">
        <v>15</v>
      </c>
      <c r="I7" s="38"/>
      <c r="J7" s="42" t="s">
        <v>22</v>
      </c>
      <c r="K7" s="42"/>
      <c r="L7" s="36"/>
      <c r="M7" s="36"/>
    </row>
    <row r="8" s="11" customFormat="true" ht="27.95" hidden="false" customHeight="true" outlineLevel="0" collapsed="false">
      <c r="A8" s="34" t="n">
        <v>4</v>
      </c>
      <c r="B8" s="40" t="s">
        <v>23</v>
      </c>
      <c r="C8" s="40"/>
      <c r="D8" s="40"/>
      <c r="E8" s="40"/>
      <c r="F8" s="39" t="s">
        <v>19</v>
      </c>
      <c r="G8" s="39"/>
      <c r="H8" s="38" t="n">
        <v>10</v>
      </c>
      <c r="I8" s="38"/>
      <c r="J8" s="42" t="s">
        <v>24</v>
      </c>
      <c r="K8" s="42"/>
      <c r="L8" s="36"/>
      <c r="M8" s="36"/>
    </row>
    <row r="9" s="11" customFormat="true" ht="27.05" hidden="false" customHeight="true" outlineLevel="0" collapsed="false">
      <c r="A9" s="34" t="n">
        <v>5</v>
      </c>
      <c r="B9" s="41" t="s">
        <v>25</v>
      </c>
      <c r="C9" s="41"/>
      <c r="D9" s="41"/>
      <c r="E9" s="41"/>
      <c r="F9" s="38" t="s">
        <v>19</v>
      </c>
      <c r="G9" s="38"/>
      <c r="H9" s="38" t="n">
        <v>20</v>
      </c>
      <c r="I9" s="38"/>
      <c r="J9" s="42" t="s">
        <v>22</v>
      </c>
      <c r="K9" s="42"/>
      <c r="L9" s="36"/>
      <c r="M9" s="36"/>
    </row>
    <row r="10" s="11" customFormat="true" ht="25.15" hidden="false" customHeight="true" outlineLevel="0" collapsed="false">
      <c r="A10" s="34" t="n">
        <v>6</v>
      </c>
      <c r="B10" s="40" t="s">
        <v>26</v>
      </c>
      <c r="C10" s="40"/>
      <c r="D10" s="40"/>
      <c r="E10" s="40"/>
      <c r="F10" s="38" t="s">
        <v>19</v>
      </c>
      <c r="G10" s="38"/>
      <c r="H10" s="38" t="n">
        <v>25</v>
      </c>
      <c r="I10" s="38"/>
      <c r="J10" s="42" t="s">
        <v>27</v>
      </c>
      <c r="K10" s="42"/>
      <c r="L10" s="36"/>
      <c r="M10" s="36"/>
    </row>
    <row r="11" s="11" customFormat="true" ht="32.6" hidden="false" customHeight="true" outlineLevel="0" collapsed="false">
      <c r="A11" s="34" t="n">
        <v>7</v>
      </c>
      <c r="B11" s="41" t="s">
        <v>28</v>
      </c>
      <c r="C11" s="41"/>
      <c r="D11" s="41"/>
      <c r="E11" s="41"/>
      <c r="F11" s="38" t="s">
        <v>19</v>
      </c>
      <c r="G11" s="38"/>
      <c r="H11" s="38" t="n">
        <v>30</v>
      </c>
      <c r="I11" s="38"/>
      <c r="J11" s="39" t="s">
        <v>22</v>
      </c>
      <c r="K11" s="39"/>
      <c r="L11" s="36"/>
      <c r="M11" s="36"/>
    </row>
    <row r="12" s="11" customFormat="true" ht="32.6" hidden="false" customHeight="true" outlineLevel="0" collapsed="false">
      <c r="A12" s="34" t="n">
        <v>8</v>
      </c>
      <c r="B12" s="40" t="s">
        <v>29</v>
      </c>
      <c r="C12" s="40"/>
      <c r="D12" s="40"/>
      <c r="E12" s="40"/>
      <c r="F12" s="38" t="s">
        <v>19</v>
      </c>
      <c r="G12" s="38"/>
      <c r="H12" s="38" t="n">
        <v>10</v>
      </c>
      <c r="I12" s="38"/>
      <c r="J12" s="42" t="s">
        <v>30</v>
      </c>
      <c r="K12" s="42"/>
      <c r="L12" s="36"/>
      <c r="M12" s="36"/>
    </row>
    <row r="13" s="11" customFormat="true" ht="27.95" hidden="false" customHeight="true" outlineLevel="0" collapsed="false">
      <c r="A13" s="34" t="n">
        <v>9</v>
      </c>
      <c r="B13" s="40" t="s">
        <v>31</v>
      </c>
      <c r="C13" s="40"/>
      <c r="D13" s="40"/>
      <c r="E13" s="40"/>
      <c r="F13" s="38" t="s">
        <v>19</v>
      </c>
      <c r="G13" s="38"/>
      <c r="H13" s="38" t="n">
        <v>24</v>
      </c>
      <c r="I13" s="38"/>
      <c r="J13" s="39" t="s">
        <v>32</v>
      </c>
      <c r="K13" s="39"/>
      <c r="L13" s="36"/>
      <c r="M13" s="36"/>
    </row>
    <row r="14" s="11" customFormat="true" ht="32.6" hidden="false" customHeight="true" outlineLevel="0" collapsed="false">
      <c r="A14" s="34" t="n">
        <v>10</v>
      </c>
      <c r="B14" s="41" t="s">
        <v>33</v>
      </c>
      <c r="C14" s="41"/>
      <c r="D14" s="41"/>
      <c r="E14" s="41"/>
      <c r="F14" s="38" t="s">
        <v>19</v>
      </c>
      <c r="G14" s="38"/>
      <c r="H14" s="38" t="n">
        <v>5</v>
      </c>
      <c r="I14" s="38"/>
      <c r="J14" s="43" t="s">
        <v>34</v>
      </c>
      <c r="K14" s="43"/>
      <c r="L14" s="36"/>
      <c r="M14" s="36"/>
    </row>
    <row r="15" s="11" customFormat="true" ht="33.55" hidden="false" customHeight="true" outlineLevel="0" collapsed="false">
      <c r="A15" s="34" t="n">
        <v>11</v>
      </c>
      <c r="B15" s="41" t="s">
        <v>35</v>
      </c>
      <c r="C15" s="41"/>
      <c r="D15" s="41"/>
      <c r="E15" s="41"/>
      <c r="F15" s="38" t="s">
        <v>19</v>
      </c>
      <c r="G15" s="38"/>
      <c r="H15" s="38" t="n">
        <v>120</v>
      </c>
      <c r="I15" s="38"/>
      <c r="J15" s="42" t="s">
        <v>36</v>
      </c>
      <c r="K15" s="42"/>
      <c r="L15" s="36"/>
      <c r="M15" s="36"/>
    </row>
    <row r="16" s="11" customFormat="true" ht="28.9" hidden="false" customHeight="true" outlineLevel="0" collapsed="false">
      <c r="A16" s="34" t="n">
        <v>12</v>
      </c>
      <c r="B16" s="40" t="s">
        <v>37</v>
      </c>
      <c r="C16" s="40"/>
      <c r="D16" s="40"/>
      <c r="E16" s="40"/>
      <c r="F16" s="38" t="s">
        <v>19</v>
      </c>
      <c r="G16" s="38"/>
      <c r="H16" s="38" t="n">
        <v>2</v>
      </c>
      <c r="I16" s="38"/>
      <c r="J16" s="44" t="s">
        <v>38</v>
      </c>
      <c r="K16" s="44"/>
      <c r="L16" s="36"/>
      <c r="M16" s="36"/>
    </row>
    <row r="17" s="11" customFormat="true" ht="36.35" hidden="false" customHeight="true" outlineLevel="0" collapsed="false">
      <c r="A17" s="34" t="n">
        <v>13</v>
      </c>
      <c r="B17" s="41" t="s">
        <v>39</v>
      </c>
      <c r="C17" s="41"/>
      <c r="D17" s="41"/>
      <c r="E17" s="41"/>
      <c r="F17" s="38" t="s">
        <v>19</v>
      </c>
      <c r="G17" s="38"/>
      <c r="H17" s="38" t="n">
        <v>2</v>
      </c>
      <c r="I17" s="38"/>
      <c r="J17" s="45" t="s">
        <v>22</v>
      </c>
      <c r="K17" s="45"/>
      <c r="L17" s="36"/>
      <c r="M17" s="36"/>
    </row>
    <row r="18" s="11" customFormat="true" ht="35.4" hidden="false" customHeight="true" outlineLevel="0" collapsed="false">
      <c r="A18" s="34" t="n">
        <v>14</v>
      </c>
      <c r="B18" s="40" t="s">
        <v>40</v>
      </c>
      <c r="C18" s="40"/>
      <c r="D18" s="40"/>
      <c r="E18" s="40"/>
      <c r="F18" s="38" t="s">
        <v>19</v>
      </c>
      <c r="G18" s="38"/>
      <c r="H18" s="38" t="n">
        <v>10</v>
      </c>
      <c r="I18" s="38"/>
      <c r="J18" s="46" t="s">
        <v>27</v>
      </c>
      <c r="K18" s="46"/>
      <c r="L18" s="36"/>
      <c r="M18" s="36"/>
    </row>
    <row r="19" s="11" customFormat="true" ht="30.75" hidden="false" customHeight="true" outlineLevel="0" collapsed="false">
      <c r="A19" s="34" t="n">
        <v>15</v>
      </c>
      <c r="B19" s="41" t="s">
        <v>41</v>
      </c>
      <c r="C19" s="41"/>
      <c r="D19" s="41"/>
      <c r="E19" s="41"/>
      <c r="F19" s="38" t="s">
        <v>19</v>
      </c>
      <c r="G19" s="38"/>
      <c r="H19" s="38" t="n">
        <v>15</v>
      </c>
      <c r="I19" s="38"/>
      <c r="J19" s="39" t="s">
        <v>42</v>
      </c>
      <c r="K19" s="39"/>
      <c r="L19" s="36"/>
      <c r="M19" s="36"/>
    </row>
    <row r="20" customFormat="false" ht="15" hidden="false" customHeight="true" outlineLevel="0" collapsed="false">
      <c r="A20" s="47" t="s">
        <v>43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customFormat="false" ht="42.75" hidden="false" customHeight="true" outlineLevel="0" collapsed="false">
      <c r="A21" s="48" t="s">
        <v>44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customFormat="false" ht="19.5" hidden="false" customHeight="true" outlineLevel="0" collapsed="false">
      <c r="A22" s="47" t="s">
        <v>45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customFormat="false" ht="30" hidden="false" customHeight="true" outlineLevel="0" collapsed="false">
      <c r="A23" s="49" t="s">
        <v>46</v>
      </c>
      <c r="B23" s="47" t="s">
        <v>47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customFormat="false" ht="70.5" hidden="false" customHeight="true" outlineLevel="0" collapsed="false">
      <c r="A24" s="21"/>
      <c r="B24" s="47" t="s">
        <v>48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customFormat="false" ht="13.5" hidden="false" customHeight="true" outlineLevel="0" collapsed="false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customFormat="false" ht="81.75" hidden="false" customHeight="true" outlineLevel="0" collapsed="false">
      <c r="A26" s="51" t="s">
        <v>49</v>
      </c>
      <c r="B26" s="51" t="s">
        <v>50</v>
      </c>
      <c r="C26" s="51" t="s">
        <v>51</v>
      </c>
      <c r="D26" s="51" t="s">
        <v>52</v>
      </c>
      <c r="E26" s="52" t="s">
        <v>53</v>
      </c>
      <c r="F26" s="52" t="s">
        <v>54</v>
      </c>
      <c r="G26" s="52" t="s">
        <v>55</v>
      </c>
      <c r="H26" s="52" t="s">
        <v>56</v>
      </c>
      <c r="I26" s="52" t="s">
        <v>57</v>
      </c>
      <c r="J26" s="52"/>
      <c r="K26" s="52" t="s">
        <v>58</v>
      </c>
      <c r="L26" s="52" t="s">
        <v>59</v>
      </c>
      <c r="M26" s="52" t="s">
        <v>60</v>
      </c>
    </row>
    <row r="27" customFormat="false" ht="39" hidden="false" customHeight="true" outlineLevel="0" collapsed="false">
      <c r="A27" s="53" t="n">
        <v>1</v>
      </c>
      <c r="B27" s="37" t="s">
        <v>15</v>
      </c>
      <c r="C27" s="54" t="s">
        <v>16</v>
      </c>
      <c r="D27" s="54" t="n">
        <v>10</v>
      </c>
      <c r="E27" s="55" t="n">
        <v>232</v>
      </c>
      <c r="F27" s="55" t="n">
        <v>268.1</v>
      </c>
      <c r="G27" s="56" t="n">
        <v>220</v>
      </c>
      <c r="H27" s="56"/>
      <c r="I27" s="57" t="n">
        <f aca="false">ROUND(SUM(E27:H27)/3,2)</f>
        <v>240.03</v>
      </c>
      <c r="J27" s="58"/>
      <c r="K27" s="59" t="n">
        <f aca="false">SQRT(VARA(E27:H27))</f>
        <v>25.0360406880428</v>
      </c>
      <c r="L27" s="59" t="n">
        <f aca="false">K27/I27*100</f>
        <v>10.43037982254</v>
      </c>
      <c r="M27" s="60" t="n">
        <f aca="false">D27*I27</f>
        <v>2400.3</v>
      </c>
      <c r="N27" s="61"/>
    </row>
    <row r="28" customFormat="false" ht="39" hidden="false" customHeight="true" outlineLevel="0" collapsed="false">
      <c r="A28" s="53" t="n">
        <v>2</v>
      </c>
      <c r="B28" s="62" t="s">
        <v>18</v>
      </c>
      <c r="C28" s="54" t="s">
        <v>19</v>
      </c>
      <c r="D28" s="54" t="n">
        <v>150</v>
      </c>
      <c r="E28" s="55" t="n">
        <v>10.86</v>
      </c>
      <c r="F28" s="55" t="n">
        <v>11.08</v>
      </c>
      <c r="G28" s="56" t="n">
        <v>15</v>
      </c>
      <c r="H28" s="56"/>
      <c r="I28" s="57" t="n">
        <f aca="false">ROUND(SUM(E28:H28)/3,2)</f>
        <v>12.31</v>
      </c>
      <c r="J28" s="58"/>
      <c r="K28" s="59" t="n">
        <f aca="false">SQRT(VARA(E28:H28))</f>
        <v>2.32932035867403</v>
      </c>
      <c r="L28" s="59" t="n">
        <f aca="false">K28/I28*100</f>
        <v>18.9221800054755</v>
      </c>
      <c r="M28" s="60" t="n">
        <f aca="false">D28*I28</f>
        <v>1846.5</v>
      </c>
      <c r="N28" s="61"/>
    </row>
    <row r="29" customFormat="false" ht="39" hidden="false" customHeight="true" outlineLevel="0" collapsed="false">
      <c r="A29" s="53" t="n">
        <v>3</v>
      </c>
      <c r="B29" s="37" t="s">
        <v>21</v>
      </c>
      <c r="C29" s="54" t="s">
        <v>19</v>
      </c>
      <c r="D29" s="54" t="n">
        <v>15</v>
      </c>
      <c r="E29" s="55" t="n">
        <v>30</v>
      </c>
      <c r="F29" s="55" t="n">
        <v>28.66</v>
      </c>
      <c r="G29" s="56" t="n">
        <v>30</v>
      </c>
      <c r="H29" s="56"/>
      <c r="I29" s="57" t="n">
        <f aca="false">ROUND(SUM(E29:H29)/3,2)</f>
        <v>29.55</v>
      </c>
      <c r="J29" s="58"/>
      <c r="K29" s="59" t="n">
        <f aca="false">SQRT(VARA(E29:H29))</f>
        <v>0.773649360714098</v>
      </c>
      <c r="L29" s="59" t="n">
        <f aca="false">K29/I29*100</f>
        <v>2.61810274353333</v>
      </c>
      <c r="M29" s="60" t="n">
        <f aca="false">D29*I29</f>
        <v>443.25</v>
      </c>
      <c r="N29" s="61"/>
    </row>
    <row r="30" customFormat="false" ht="39" hidden="false" customHeight="true" outlineLevel="0" collapsed="false">
      <c r="A30" s="53" t="n">
        <v>4</v>
      </c>
      <c r="B30" s="62" t="s">
        <v>23</v>
      </c>
      <c r="C30" s="54" t="s">
        <v>19</v>
      </c>
      <c r="D30" s="54" t="n">
        <v>10</v>
      </c>
      <c r="E30" s="55" t="n">
        <v>103.12</v>
      </c>
      <c r="F30" s="55" t="n">
        <v>112.43</v>
      </c>
      <c r="G30" s="56" t="n">
        <v>130</v>
      </c>
      <c r="H30" s="56"/>
      <c r="I30" s="57" t="n">
        <f aca="false">ROUND(SUM(E30:H30)/3,2)</f>
        <v>115.18</v>
      </c>
      <c r="J30" s="58"/>
      <c r="K30" s="59" t="n">
        <f aca="false">SQRT(VARA(E30:H30))</f>
        <v>13.6498803413559</v>
      </c>
      <c r="L30" s="59" t="n">
        <f aca="false">K30/I30*100</f>
        <v>11.8509119129674</v>
      </c>
      <c r="M30" s="60" t="n">
        <f aca="false">D30*I30</f>
        <v>1151.8</v>
      </c>
      <c r="N30" s="61"/>
    </row>
    <row r="31" customFormat="false" ht="39" hidden="false" customHeight="true" outlineLevel="0" collapsed="false">
      <c r="A31" s="53" t="n">
        <v>5</v>
      </c>
      <c r="B31" s="37" t="s">
        <v>25</v>
      </c>
      <c r="C31" s="54" t="s">
        <v>19</v>
      </c>
      <c r="D31" s="54" t="n">
        <v>20</v>
      </c>
      <c r="E31" s="55" t="n">
        <v>30</v>
      </c>
      <c r="F31" s="55" t="n">
        <v>47.24</v>
      </c>
      <c r="G31" s="56" t="n">
        <v>35</v>
      </c>
      <c r="H31" s="56"/>
      <c r="I31" s="57" t="n">
        <f aca="false">ROUND(SUM(E31:H31)/3,2)</f>
        <v>37.41</v>
      </c>
      <c r="J31" s="58"/>
      <c r="K31" s="59" t="n">
        <f aca="false">SQRT(VARA(E31:H31))</f>
        <v>8.86975384851989</v>
      </c>
      <c r="L31" s="59" t="n">
        <f aca="false">K31/I31*100</f>
        <v>23.7095799211972</v>
      </c>
      <c r="M31" s="60" t="n">
        <f aca="false">D31*I31</f>
        <v>748.2</v>
      </c>
      <c r="N31" s="61"/>
    </row>
    <row r="32" customFormat="false" ht="39" hidden="false" customHeight="true" outlineLevel="0" collapsed="false">
      <c r="A32" s="53" t="n">
        <v>6</v>
      </c>
      <c r="B32" s="62" t="s">
        <v>26</v>
      </c>
      <c r="C32" s="54" t="s">
        <v>19</v>
      </c>
      <c r="D32" s="54" t="n">
        <v>25</v>
      </c>
      <c r="E32" s="55" t="n">
        <v>32.13</v>
      </c>
      <c r="F32" s="55" t="n">
        <v>23.65</v>
      </c>
      <c r="G32" s="56" t="n">
        <v>20</v>
      </c>
      <c r="H32" s="56"/>
      <c r="I32" s="57" t="n">
        <f aca="false">ROUND(SUM(E32:H32)/3,2)</f>
        <v>25.26</v>
      </c>
      <c r="J32" s="58"/>
      <c r="K32" s="59" t="n">
        <f aca="false">SQRT(VARA(E32:H32))</f>
        <v>6.22320656896427</v>
      </c>
      <c r="L32" s="59" t="n">
        <f aca="false">K32/I32*100</f>
        <v>24.6366055778475</v>
      </c>
      <c r="M32" s="60" t="n">
        <f aca="false">D32*I32</f>
        <v>631.5</v>
      </c>
      <c r="N32" s="61"/>
    </row>
    <row r="33" customFormat="false" ht="39" hidden="false" customHeight="true" outlineLevel="0" collapsed="false">
      <c r="A33" s="53" t="n">
        <v>7</v>
      </c>
      <c r="B33" s="37" t="s">
        <v>28</v>
      </c>
      <c r="C33" s="54" t="s">
        <v>19</v>
      </c>
      <c r="D33" s="54" t="n">
        <v>30</v>
      </c>
      <c r="E33" s="55" t="n">
        <v>212.7</v>
      </c>
      <c r="F33" s="55" t="n">
        <v>110.32</v>
      </c>
      <c r="G33" s="56" t="n">
        <v>160</v>
      </c>
      <c r="H33" s="56"/>
      <c r="I33" s="57" t="n">
        <f aca="false">ROUND(SUM(E33:H33)/3,2)</f>
        <v>161.01</v>
      </c>
      <c r="J33" s="58"/>
      <c r="K33" s="59" t="n">
        <f aca="false">SQRT(VARA(E33:H33))</f>
        <v>51.1974231122362</v>
      </c>
      <c r="L33" s="59" t="n">
        <f aca="false">K33/I33*100</f>
        <v>31.7976666742663</v>
      </c>
      <c r="M33" s="60" t="n">
        <f aca="false">D33*I33</f>
        <v>4830.3</v>
      </c>
      <c r="N33" s="61"/>
    </row>
    <row r="34" customFormat="false" ht="39" hidden="false" customHeight="true" outlineLevel="0" collapsed="false">
      <c r="A34" s="53" t="n">
        <v>8</v>
      </c>
      <c r="B34" s="62" t="s">
        <v>29</v>
      </c>
      <c r="C34" s="54" t="s">
        <v>19</v>
      </c>
      <c r="D34" s="54" t="n">
        <v>10</v>
      </c>
      <c r="E34" s="55" t="n">
        <v>292.21</v>
      </c>
      <c r="F34" s="55" t="n">
        <v>207.58</v>
      </c>
      <c r="G34" s="56" t="n">
        <v>250</v>
      </c>
      <c r="H34" s="56"/>
      <c r="I34" s="57" t="n">
        <f aca="false">ROUND(SUM(E34:H34)/3,2)</f>
        <v>249.93</v>
      </c>
      <c r="J34" s="58"/>
      <c r="K34" s="59" t="n">
        <f aca="false">SQRT(VARA(E34:H34))</f>
        <v>42.3150434242953</v>
      </c>
      <c r="L34" s="59" t="n">
        <f aca="false">K34/I34*100</f>
        <v>16.9307579819531</v>
      </c>
      <c r="M34" s="60" t="n">
        <f aca="false">D34*I34</f>
        <v>2499.3</v>
      </c>
      <c r="N34" s="61"/>
    </row>
    <row r="35" customFormat="false" ht="39" hidden="false" customHeight="true" outlineLevel="0" collapsed="false">
      <c r="A35" s="53" t="n">
        <v>9</v>
      </c>
      <c r="B35" s="62" t="s">
        <v>31</v>
      </c>
      <c r="C35" s="54" t="s">
        <v>19</v>
      </c>
      <c r="D35" s="54" t="n">
        <v>24</v>
      </c>
      <c r="E35" s="55" t="n">
        <v>40</v>
      </c>
      <c r="F35" s="55" t="n">
        <v>50.68</v>
      </c>
      <c r="G35" s="56" t="n">
        <v>30</v>
      </c>
      <c r="H35" s="56"/>
      <c r="I35" s="57" t="n">
        <f aca="false">ROUND(SUM(E35:H35)/3,2)</f>
        <v>40.23</v>
      </c>
      <c r="J35" s="58"/>
      <c r="K35" s="59" t="n">
        <f aca="false">SQRT(VARA(E35:H35))</f>
        <v>10.3418631461325</v>
      </c>
      <c r="L35" s="59" t="n">
        <f aca="false">K35/I35*100</f>
        <v>25.7068435151193</v>
      </c>
      <c r="M35" s="60" t="n">
        <f aca="false">D35*I35</f>
        <v>965.52</v>
      </c>
      <c r="N35" s="61"/>
    </row>
    <row r="36" customFormat="false" ht="39" hidden="false" customHeight="true" outlineLevel="0" collapsed="false">
      <c r="A36" s="53" t="n">
        <v>10</v>
      </c>
      <c r="B36" s="37" t="s">
        <v>33</v>
      </c>
      <c r="C36" s="54" t="s">
        <v>19</v>
      </c>
      <c r="D36" s="54" t="n">
        <v>5</v>
      </c>
      <c r="E36" s="55" t="n">
        <v>161.31</v>
      </c>
      <c r="F36" s="55" t="n">
        <v>123.1</v>
      </c>
      <c r="G36" s="56" t="n">
        <v>120</v>
      </c>
      <c r="H36" s="56"/>
      <c r="I36" s="57" t="n">
        <f aca="false">ROUND(SUM(E36:H36)/3,2)</f>
        <v>134.8</v>
      </c>
      <c r="J36" s="58"/>
      <c r="K36" s="59" t="n">
        <f aca="false">SQRT(VARA(E36:H36))</f>
        <v>23.0077168213913</v>
      </c>
      <c r="L36" s="59" t="n">
        <f aca="false">K36/I36*100</f>
        <v>17.0680391850084</v>
      </c>
      <c r="M36" s="60" t="n">
        <f aca="false">D36*I36</f>
        <v>674</v>
      </c>
      <c r="N36" s="61"/>
    </row>
    <row r="37" customFormat="false" ht="39" hidden="false" customHeight="true" outlineLevel="0" collapsed="false">
      <c r="A37" s="53" t="n">
        <v>11</v>
      </c>
      <c r="B37" s="37" t="s">
        <v>35</v>
      </c>
      <c r="C37" s="54" t="s">
        <v>19</v>
      </c>
      <c r="D37" s="54" t="n">
        <v>120</v>
      </c>
      <c r="E37" s="55" t="n">
        <v>10.29</v>
      </c>
      <c r="F37" s="55" t="n">
        <v>9.14</v>
      </c>
      <c r="G37" s="56" t="n">
        <v>10</v>
      </c>
      <c r="H37" s="56"/>
      <c r="I37" s="57" t="n">
        <f aca="false">ROUND(SUM(E37:H37)/3,2)</f>
        <v>9.81</v>
      </c>
      <c r="J37" s="58"/>
      <c r="K37" s="59" t="n">
        <f aca="false">SQRT(VARA(E37:H37))</f>
        <v>0.598080262172227</v>
      </c>
      <c r="L37" s="59" t="n">
        <f aca="false">K37/I37*100</f>
        <v>6.09663875812667</v>
      </c>
      <c r="M37" s="60" t="n">
        <f aca="false">D37*I37</f>
        <v>1177.2</v>
      </c>
      <c r="N37" s="61"/>
    </row>
    <row r="38" customFormat="false" ht="39" hidden="false" customHeight="true" outlineLevel="0" collapsed="false">
      <c r="A38" s="53" t="n">
        <v>12</v>
      </c>
      <c r="B38" s="62" t="s">
        <v>37</v>
      </c>
      <c r="C38" s="54" t="s">
        <v>19</v>
      </c>
      <c r="D38" s="54" t="n">
        <v>2</v>
      </c>
      <c r="E38" s="55" t="n">
        <v>110.48</v>
      </c>
      <c r="F38" s="55" t="n">
        <v>142.56</v>
      </c>
      <c r="G38" s="56" t="n">
        <v>150</v>
      </c>
      <c r="H38" s="56"/>
      <c r="I38" s="57" t="n">
        <f aca="false">ROUND(SUM(E38:H38)/3,2)</f>
        <v>134.35</v>
      </c>
      <c r="J38" s="58"/>
      <c r="K38" s="59" t="n">
        <f aca="false">SQRT(VARA(E38:H38))</f>
        <v>21.0012317099101</v>
      </c>
      <c r="L38" s="59" t="n">
        <f aca="false">K38/I38*100</f>
        <v>15.6317318272498</v>
      </c>
      <c r="M38" s="60" t="n">
        <f aca="false">D38*I38</f>
        <v>268.7</v>
      </c>
      <c r="N38" s="61"/>
    </row>
    <row r="39" customFormat="false" ht="39" hidden="false" customHeight="true" outlineLevel="0" collapsed="false">
      <c r="A39" s="53" t="n">
        <v>13</v>
      </c>
      <c r="B39" s="37" t="s">
        <v>39</v>
      </c>
      <c r="C39" s="54" t="s">
        <v>19</v>
      </c>
      <c r="D39" s="54" t="n">
        <v>2</v>
      </c>
      <c r="E39" s="55" t="n">
        <v>140.8</v>
      </c>
      <c r="F39" s="55" t="n">
        <v>222.18</v>
      </c>
      <c r="G39" s="56" t="n">
        <v>200</v>
      </c>
      <c r="H39" s="56"/>
      <c r="I39" s="57" t="n">
        <f aca="false">ROUND(SUM(E39:H39)/3,2)</f>
        <v>187.66</v>
      </c>
      <c r="J39" s="58"/>
      <c r="K39" s="59" t="n">
        <f aca="false">SQRT(VARA(E39:H39))</f>
        <v>42.0699750415899</v>
      </c>
      <c r="L39" s="59" t="n">
        <f aca="false">K39/I39*100</f>
        <v>22.4181898335234</v>
      </c>
      <c r="M39" s="60" t="n">
        <f aca="false">D39*I39</f>
        <v>375.32</v>
      </c>
      <c r="N39" s="61"/>
    </row>
    <row r="40" customFormat="false" ht="39" hidden="false" customHeight="true" outlineLevel="0" collapsed="false">
      <c r="A40" s="53" t="n">
        <v>14</v>
      </c>
      <c r="B40" s="37" t="s">
        <v>40</v>
      </c>
      <c r="C40" s="54" t="s">
        <v>19</v>
      </c>
      <c r="D40" s="54" t="n">
        <v>10</v>
      </c>
      <c r="E40" s="55" t="n">
        <v>299.42</v>
      </c>
      <c r="F40" s="55" t="n">
        <v>209.6</v>
      </c>
      <c r="G40" s="56" t="n">
        <v>200</v>
      </c>
      <c r="H40" s="56"/>
      <c r="I40" s="57" t="n">
        <f aca="false">ROUND(SUM(E40:H40)/3,2)</f>
        <v>236.34</v>
      </c>
      <c r="J40" s="58"/>
      <c r="K40" s="59" t="n">
        <f aca="false">SQRT(VARA(E40:H40))</f>
        <v>54.8393544819776</v>
      </c>
      <c r="L40" s="59" t="n">
        <f aca="false">K40/I40*100</f>
        <v>23.2035857163314</v>
      </c>
      <c r="M40" s="60" t="n">
        <f aca="false">D40*I40</f>
        <v>2363.4</v>
      </c>
      <c r="N40" s="61"/>
    </row>
    <row r="41" customFormat="false" ht="39" hidden="false" customHeight="true" outlineLevel="0" collapsed="false">
      <c r="A41" s="53" t="n">
        <v>15</v>
      </c>
      <c r="B41" s="37" t="s">
        <v>41</v>
      </c>
      <c r="C41" s="54" t="s">
        <v>19</v>
      </c>
      <c r="D41" s="54" t="n">
        <v>15</v>
      </c>
      <c r="E41" s="55" t="n">
        <v>45.34</v>
      </c>
      <c r="F41" s="55" t="n">
        <v>32.21</v>
      </c>
      <c r="G41" s="56" t="n">
        <v>30</v>
      </c>
      <c r="H41" s="56"/>
      <c r="I41" s="57" t="n">
        <f aca="false">ROUND(SUM(E41:H41)/3,2)</f>
        <v>35.85</v>
      </c>
      <c r="J41" s="58"/>
      <c r="K41" s="59" t="n">
        <f aca="false">SQRT(VARA(E41:H41))</f>
        <v>8.29253278558487</v>
      </c>
      <c r="L41" s="59" t="n">
        <f aca="false">K41/I41*100</f>
        <v>23.1311932652298</v>
      </c>
      <c r="M41" s="60" t="n">
        <f aca="false">D41*I41</f>
        <v>537.75</v>
      </c>
      <c r="N41" s="61"/>
    </row>
    <row r="42" customFormat="false" ht="15" hidden="false" customHeight="false" outlineLevel="0" collapsed="false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4" t="n">
        <f aca="false">M27+M28+M29+M30+M31+M32+M33+M34+M35+M36+M37+M38+M39+M40+M41</f>
        <v>20913.04</v>
      </c>
    </row>
    <row r="43" customFormat="false" ht="13.5" hidden="false" customHeight="false" outlineLevel="0" collapsed="false">
      <c r="A43" s="65"/>
      <c r="B43" s="65"/>
      <c r="C43" s="65"/>
      <c r="D43" s="65"/>
      <c r="E43" s="66" t="s">
        <v>61</v>
      </c>
      <c r="F43" s="66"/>
      <c r="G43" s="65"/>
      <c r="H43" s="65"/>
      <c r="I43" s="65"/>
      <c r="J43" s="65"/>
      <c r="K43" s="65" t="s">
        <v>61</v>
      </c>
      <c r="L43" s="65"/>
      <c r="M43" s="67"/>
      <c r="N43" s="2"/>
    </row>
    <row r="44" customFormat="false" ht="21" hidden="false" customHeight="true" outlineLevel="0" collapsed="false">
      <c r="A44" s="68"/>
      <c r="B44" s="69" t="s">
        <v>10</v>
      </c>
      <c r="C44" s="69"/>
      <c r="D44" s="69"/>
      <c r="E44" s="70"/>
      <c r="F44" s="71" t="s">
        <v>62</v>
      </c>
      <c r="G44" s="71"/>
      <c r="H44" s="71"/>
      <c r="I44" s="72"/>
      <c r="J44" s="72"/>
      <c r="K44" s="72"/>
      <c r="L44" s="72"/>
      <c r="M44" s="72"/>
    </row>
    <row r="45" customFormat="false" ht="5.25" hidden="false" customHeight="true" outlineLevel="0" collapsed="false"/>
    <row r="46" s="30" customFormat="true" ht="54.75" hidden="false" customHeight="true" outlineLevel="0" collapsed="false">
      <c r="B46" s="73" t="s">
        <v>63</v>
      </c>
      <c r="C46" s="73"/>
      <c r="D46" s="73"/>
      <c r="E46" s="73"/>
      <c r="F46" s="73"/>
      <c r="G46" s="73"/>
      <c r="I46" s="74"/>
      <c r="J46" s="74"/>
      <c r="K46" s="74"/>
      <c r="L46" s="74"/>
      <c r="M46" s="74"/>
    </row>
    <row r="47" s="30" customFormat="true" ht="66.75" hidden="false" customHeight="true" outlineLevel="0" collapsed="false">
      <c r="B47" s="73"/>
      <c r="C47" s="73"/>
      <c r="D47" s="73"/>
      <c r="E47" s="73"/>
      <c r="F47" s="73"/>
      <c r="G47" s="73"/>
      <c r="I47" s="74"/>
      <c r="J47" s="74"/>
      <c r="K47" s="74"/>
      <c r="L47" s="74"/>
      <c r="M47" s="74"/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3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B8:E8"/>
    <mergeCell ref="F8:G8"/>
    <mergeCell ref="H8:I8"/>
    <mergeCell ref="J8:K8"/>
    <mergeCell ref="B9:E9"/>
    <mergeCell ref="F9:G9"/>
    <mergeCell ref="H9:I9"/>
    <mergeCell ref="J9:K9"/>
    <mergeCell ref="B10:E10"/>
    <mergeCell ref="F10:G10"/>
    <mergeCell ref="H10:I10"/>
    <mergeCell ref="J10:K10"/>
    <mergeCell ref="B11:E11"/>
    <mergeCell ref="F11:G11"/>
    <mergeCell ref="H11:I11"/>
    <mergeCell ref="J11:K11"/>
    <mergeCell ref="B12:E12"/>
    <mergeCell ref="F12:G12"/>
    <mergeCell ref="H12:I12"/>
    <mergeCell ref="J12:K12"/>
    <mergeCell ref="B13:E13"/>
    <mergeCell ref="F13:G13"/>
    <mergeCell ref="H13:I13"/>
    <mergeCell ref="J13:K13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A20:M20"/>
    <mergeCell ref="A21:M21"/>
    <mergeCell ref="A22:M22"/>
    <mergeCell ref="B23:M23"/>
    <mergeCell ref="B24:M24"/>
    <mergeCell ref="A42:L42"/>
    <mergeCell ref="B44:D44"/>
    <mergeCell ref="F44:H44"/>
    <mergeCell ref="B46:G46"/>
    <mergeCell ref="I46:M46"/>
    <mergeCell ref="B47:G47"/>
    <mergeCell ref="I47:M47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238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2026-07-28T17:36:48Z</cp:lastPrinted>
  <dcterms:modified xsi:type="dcterms:W3CDTF">2026-07-28T17:38:02Z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