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Юридический отдел\ПИЯНЗИНА\АУКЦИОНЫ 44-ФЗ\2026\ЕАТ\2026.06.26_Расходные материалы (масло, простыни)\"/>
    </mc:Choice>
  </mc:AlternateContent>
  <xr:revisionPtr revIDLastSave="0" documentId="13_ncr:1_{5A5A4075-6B69-49FC-81A8-E899B8C107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1" l="1"/>
  <c r="J17" i="1"/>
  <c r="J18" i="1"/>
  <c r="K18" i="1" s="1"/>
  <c r="L18" i="1" s="1"/>
  <c r="M18" i="1"/>
  <c r="O18" i="1" s="1"/>
  <c r="J19" i="1"/>
  <c r="K19" i="1" s="1"/>
  <c r="L19" i="1" s="1"/>
  <c r="M19" i="1"/>
  <c r="O19" i="1" s="1"/>
  <c r="J20" i="1"/>
  <c r="K20" i="1" s="1"/>
  <c r="L20" i="1" s="1"/>
  <c r="M20" i="1"/>
  <c r="O20" i="1" s="1"/>
  <c r="M17" i="1"/>
  <c r="O17" i="1" s="1"/>
  <c r="Q19" i="1" l="1"/>
  <c r="Q20" i="1"/>
  <c r="P20" i="1"/>
  <c r="P19" i="1"/>
  <c r="Q17" i="1"/>
  <c r="K17" i="1"/>
  <c r="L17" i="1" s="1"/>
  <c r="R18" i="1" l="1"/>
  <c r="R21" i="1" s="1"/>
  <c r="P17" i="1"/>
</calcChain>
</file>

<file path=xl/sharedStrings.xml><?xml version="1.0" encoding="utf-8"?>
<sst xmlns="http://schemas.openxmlformats.org/spreadsheetml/2006/main" count="37" uniqueCount="32">
  <si>
    <t>№ п/п</t>
  </si>
  <si>
    <t>Ед. изм.</t>
  </si>
  <si>
    <t>Коммерческие предложения</t>
  </si>
  <si>
    <t>ИТОГО</t>
  </si>
  <si>
    <t>Среднее квадратичное отклонение</t>
  </si>
  <si>
    <t>Коэффицент вариации цен</t>
  </si>
  <si>
    <t>Наименование</t>
  </si>
  <si>
    <t>Сумма, руб.</t>
  </si>
  <si>
    <t>Сумма НДС, руб</t>
  </si>
  <si>
    <t xml:space="preserve">Цена без НДС, руб. </t>
  </si>
  <si>
    <t xml:space="preserve">                                                                                                                               </t>
  </si>
  <si>
    <t>Кол-во</t>
  </si>
  <si>
    <t>ШТ</t>
  </si>
  <si>
    <t>Количество поставщиков</t>
  </si>
  <si>
    <t>Наименьшее ценовое предложение за единицу без НДС*</t>
  </si>
  <si>
    <t>Ставка НДС</t>
  </si>
  <si>
    <t>Средняя арифметическая цена за единицу без НДС</t>
  </si>
  <si>
    <t>Цена с НДС, руб.</t>
  </si>
  <si>
    <t>Минимальная цена с НДС, руб.</t>
  </si>
  <si>
    <t>Приложение к справке-обоснованию</t>
  </si>
  <si>
    <r>
      <t xml:space="preserve">  </t>
    </r>
    <r>
      <rPr>
        <sz val="14"/>
        <rFont val="Times"/>
        <charset val="204"/>
      </rPr>
      <t>Начальная (максимальная) цена контракта определена в соответсвии со статьей 22 Федерального закона от 05.04.2013 года № 44-ФЗ "О контрактной системе в сфере закупок товаров, работ, услуг для обеспечения государственных и муниципальных нужд" и приказом Минздрава России от 15.05.2020 г.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(далее - Порядок). В соответствии с п. 9 Порядка применен метод сопоставимых рыночных цен (анализ рынка). В целях применения метода сопоставимых рыночных цен (анализа рынка) использовалась информация о ценах медицинского изделия, полученная по запросу заказчика у поставщиков, осуществляющих поставки идентичных товаров, планируемых к закупке.</t>
    </r>
  </si>
  <si>
    <t>Принято при определении НМЦК*</t>
  </si>
  <si>
    <t xml:space="preserve">* В соответствии со статьей 34 Бюджетного кодекса Российской Федерации Заказчик осуществляет закупку по наименьшей из выявленных в результате мониторинга цен на закупаемые услуги. </t>
  </si>
  <si>
    <t xml:space="preserve">Расчет и обоснование начальной (максимальной) цены договора на
поставку расходных материалов для поликлиники                                                                                                                              </t>
  </si>
  <si>
    <t xml:space="preserve"> № 3 вх. №          от 15.04.2026</t>
  </si>
  <si>
    <t xml:space="preserve"> № 2 вх. №          от 15.04.2026</t>
  </si>
  <si>
    <t xml:space="preserve"> № 1 вх. №          от 15.04.2026</t>
  </si>
  <si>
    <t>Вазелиновое масло</t>
  </si>
  <si>
    <t>Простыня для стола для осмотра / терапевтических процедур, одноразового использования</t>
  </si>
  <si>
    <t>Бумага для регистрации электрокардиограмм</t>
  </si>
  <si>
    <t>Полоски индикаторные</t>
  </si>
  <si>
    <t xml:space="preserve">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</si>
</sst>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,##0.00\ &quot;₽&quot;"/>
  </numFmts>
  <fonts count="23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"/>
      <family val="1"/>
    </font>
    <font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4"/>
      <color indexed="8"/>
      <name val="Times"/>
      <family val="1"/>
    </font>
    <font>
      <sz val="14"/>
      <name val="Times"/>
      <charset val="204"/>
    </font>
    <font>
      <sz val="14"/>
      <name val="Times"/>
      <family val="1"/>
    </font>
    <font>
      <sz val="14"/>
      <color theme="1"/>
      <name val="Calibri"/>
      <family val="2"/>
      <charset val="204"/>
      <scheme val="minor"/>
    </font>
    <font>
      <b/>
      <sz val="1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FF0000"/>
      <name val="Times"/>
      <charset val="204"/>
    </font>
    <font>
      <b/>
      <u/>
      <sz val="12"/>
      <color indexed="8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Grid">
        <fgColor theme="0" tint="-0.14996795556505021"/>
        <bgColor indexed="65"/>
      </patternFill>
    </fill>
    <fill>
      <patternFill patternType="solid">
        <fgColor theme="0"/>
        <bgColor indexed="64"/>
      </patternFill>
    </fill>
    <fill>
      <patternFill patternType="lightGrid">
        <fgColor theme="0" tint="-0.14996795556505021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7" fillId="0" borderId="0" xfId="0" applyFont="1"/>
    <xf numFmtId="0" fontId="2" fillId="0" borderId="0" xfId="0" applyFont="1" applyBorder="1" applyAlignment="1">
      <alignment horizontal="right"/>
    </xf>
    <xf numFmtId="0" fontId="0" fillId="0" borderId="0" xfId="0" applyBorder="1"/>
    <xf numFmtId="0" fontId="0" fillId="0" borderId="0" xfId="0" applyBorder="1" applyAlignment="1"/>
    <xf numFmtId="3" fontId="1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left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4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left" wrapText="1"/>
    </xf>
    <xf numFmtId="0" fontId="16" fillId="0" borderId="0" xfId="0" applyFont="1" applyBorder="1" applyAlignment="1"/>
    <xf numFmtId="165" fontId="10" fillId="3" borderId="1" xfId="0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0" fontId="20" fillId="4" borderId="0" xfId="0" applyFont="1" applyFill="1" applyBorder="1" applyAlignment="1"/>
    <xf numFmtId="2" fontId="0" fillId="0" borderId="0" xfId="0" applyNumberFormat="1"/>
    <xf numFmtId="0" fontId="21" fillId="0" borderId="0" xfId="0" applyFont="1"/>
    <xf numFmtId="0" fontId="10" fillId="3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7" fillId="0" borderId="0" xfId="0" applyFont="1" applyAlignment="1"/>
    <xf numFmtId="0" fontId="2" fillId="0" borderId="0" xfId="0" applyFont="1" applyBorder="1" applyAlignment="1">
      <alignment horizontal="right"/>
    </xf>
    <xf numFmtId="0" fontId="17" fillId="0" borderId="0" xfId="0" applyFont="1" applyAlignment="1">
      <alignment horizontal="right" vertical="center"/>
    </xf>
    <xf numFmtId="0" fontId="17" fillId="0" borderId="6" xfId="0" applyFont="1" applyBorder="1" applyAlignment="1"/>
    <xf numFmtId="0" fontId="7" fillId="0" borderId="6" xfId="0" applyFont="1" applyBorder="1"/>
    <xf numFmtId="0" fontId="17" fillId="0" borderId="6" xfId="0" applyFont="1" applyBorder="1"/>
    <xf numFmtId="0" fontId="0" fillId="0" borderId="6" xfId="0" applyBorder="1"/>
    <xf numFmtId="2" fontId="0" fillId="0" borderId="6" xfId="0" applyNumberFormat="1" applyBorder="1"/>
    <xf numFmtId="0" fontId="17" fillId="0" borderId="6" xfId="0" applyFont="1" applyBorder="1" applyAlignment="1">
      <alignment horizontal="right" vertical="center"/>
    </xf>
    <xf numFmtId="10" fontId="13" fillId="4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10" fillId="3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0" fontId="17" fillId="0" borderId="6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17" fillId="0" borderId="0" xfId="0" applyFont="1" applyAlignment="1"/>
    <xf numFmtId="0" fontId="17" fillId="0" borderId="6" xfId="0" applyFont="1" applyBorder="1" applyAlignment="1"/>
    <xf numFmtId="0" fontId="19" fillId="0" borderId="0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/>
    <xf numFmtId="4" fontId="9" fillId="0" borderId="1" xfId="0" applyNumberFormat="1" applyFont="1" applyFill="1" applyBorder="1" applyAlignment="1">
      <alignment horizontal="righ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"/>
  <sheetViews>
    <sheetView tabSelected="1" zoomScale="90" zoomScaleNormal="90" workbookViewId="0">
      <selection activeCell="G28" sqref="G28"/>
    </sheetView>
  </sheetViews>
  <sheetFormatPr defaultRowHeight="15" x14ac:dyDescent="0.25"/>
  <cols>
    <col min="1" max="1" width="4" customWidth="1"/>
    <col min="2" max="2" width="4.42578125" customWidth="1"/>
    <col min="3" max="3" width="36.140625" customWidth="1"/>
    <col min="4" max="4" width="8.7109375" customWidth="1"/>
    <col min="5" max="5" width="7.85546875" bestFit="1" customWidth="1"/>
    <col min="6" max="6" width="20.5703125" customWidth="1"/>
    <col min="7" max="7" width="20.140625" customWidth="1"/>
    <col min="8" max="8" width="20.42578125" customWidth="1"/>
    <col min="9" max="9" width="16.7109375" customWidth="1"/>
    <col min="10" max="10" width="18" customWidth="1"/>
    <col min="11" max="11" width="14.85546875" customWidth="1"/>
    <col min="12" max="12" width="13.7109375" customWidth="1"/>
    <col min="13" max="13" width="14.28515625" customWidth="1"/>
    <col min="14" max="14" width="8.42578125" customWidth="1"/>
    <col min="15" max="15" width="12.5703125" customWidth="1"/>
    <col min="16" max="16" width="14.85546875" customWidth="1"/>
    <col min="17" max="17" width="13.140625" bestFit="1" customWidth="1"/>
    <col min="18" max="18" width="18.42578125" customWidth="1"/>
    <col min="19" max="19" width="9.140625" style="3" hidden="1" customWidth="1"/>
    <col min="20" max="20" width="1.5703125" style="3" hidden="1" customWidth="1"/>
    <col min="21" max="21" width="9.140625" style="3"/>
  </cols>
  <sheetData>
    <row r="1" spans="1:20" s="3" customFormat="1" ht="18.75" x14ac:dyDescent="0.3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2"/>
      <c r="T1" s="2"/>
    </row>
    <row r="2" spans="1:20" s="3" customFormat="1" ht="18.75" x14ac:dyDescent="0.3"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55" t="s">
        <v>19</v>
      </c>
      <c r="N2" s="56"/>
      <c r="O2" s="56"/>
      <c r="P2" s="56"/>
      <c r="Q2" s="56"/>
      <c r="R2" s="56"/>
      <c r="S2" s="35"/>
      <c r="T2" s="35"/>
    </row>
    <row r="3" spans="1:20" s="3" customFormat="1" ht="18.75" x14ac:dyDescent="0.3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56"/>
      <c r="N3" s="56"/>
      <c r="O3" s="56"/>
      <c r="P3" s="56"/>
      <c r="Q3" s="56"/>
      <c r="R3" s="56"/>
      <c r="S3" s="35"/>
      <c r="T3" s="35"/>
    </row>
    <row r="4" spans="1:20" s="3" customFormat="1" ht="18.75" x14ac:dyDescent="0.3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</row>
    <row r="5" spans="1:20" s="3" customFormat="1" ht="52.5" customHeight="1" x14ac:dyDescent="0.25">
      <c r="B5" s="53" t="s">
        <v>23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s="3" customFormat="1" ht="116.25" customHeight="1" x14ac:dyDescent="0.25">
      <c r="B6" s="45" t="s">
        <v>20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"/>
      <c r="T6" s="4"/>
    </row>
    <row r="7" spans="1:20" s="3" customFormat="1" ht="19.5" hidden="1" customHeight="1" thickBot="1" x14ac:dyDescent="0.35">
      <c r="B7" s="5"/>
      <c r="C7" s="6"/>
      <c r="D7" s="6"/>
      <c r="E7" s="7"/>
      <c r="F7" s="8"/>
      <c r="G7" s="8"/>
      <c r="H7" s="8"/>
      <c r="I7" s="8"/>
      <c r="J7" s="9"/>
      <c r="K7" s="10"/>
      <c r="L7" s="11"/>
      <c r="M7" s="11"/>
      <c r="N7" s="11"/>
      <c r="O7" s="11"/>
      <c r="P7" s="11"/>
      <c r="Q7" s="11"/>
      <c r="R7" s="11"/>
    </row>
    <row r="8" spans="1:20" s="3" customFormat="1" ht="19.5" hidden="1" customHeight="1" thickBot="1" x14ac:dyDescent="0.35">
      <c r="B8" s="5"/>
      <c r="C8" s="6"/>
      <c r="D8" s="6"/>
      <c r="E8" s="7"/>
      <c r="F8" s="8"/>
      <c r="G8" s="8"/>
      <c r="H8" s="8"/>
      <c r="I8" s="8"/>
      <c r="J8" s="9"/>
      <c r="K8" s="10"/>
      <c r="L8" s="11"/>
      <c r="M8" s="11"/>
      <c r="N8" s="11"/>
      <c r="O8" s="11"/>
      <c r="P8" s="11"/>
      <c r="Q8" s="11"/>
      <c r="R8" s="11"/>
    </row>
    <row r="9" spans="1:20" s="3" customFormat="1" ht="19.5" hidden="1" customHeight="1" thickBot="1" x14ac:dyDescent="0.35">
      <c r="B9" s="5"/>
      <c r="C9" s="6"/>
      <c r="D9" s="6"/>
      <c r="E9" s="7"/>
      <c r="F9" s="8"/>
      <c r="G9" s="8"/>
      <c r="H9" s="8"/>
      <c r="I9" s="8"/>
      <c r="J9" s="9"/>
      <c r="K9" s="10"/>
      <c r="L9" s="11"/>
      <c r="M9" s="11"/>
      <c r="N9" s="11"/>
      <c r="O9" s="11"/>
      <c r="P9" s="11"/>
      <c r="Q9" s="11"/>
      <c r="R9" s="11"/>
    </row>
    <row r="10" spans="1:20" s="3" customFormat="1" ht="19.5" hidden="1" customHeight="1" thickBot="1" x14ac:dyDescent="0.35">
      <c r="B10" s="5"/>
      <c r="C10" s="6"/>
      <c r="D10" s="6"/>
      <c r="E10" s="7"/>
      <c r="F10" s="8"/>
      <c r="G10" s="8"/>
      <c r="H10" s="8"/>
      <c r="I10" s="8"/>
      <c r="J10" s="9"/>
      <c r="K10" s="10"/>
      <c r="L10" s="11"/>
      <c r="M10" s="11"/>
      <c r="N10" s="11"/>
      <c r="O10" s="11"/>
      <c r="P10" s="11"/>
      <c r="Q10" s="11"/>
      <c r="R10" s="11"/>
    </row>
    <row r="11" spans="1:20" s="3" customFormat="1" ht="19.5" hidden="1" customHeight="1" thickBot="1" x14ac:dyDescent="0.35">
      <c r="B11" s="5"/>
      <c r="C11" s="6"/>
      <c r="D11" s="6"/>
      <c r="E11" s="7"/>
      <c r="F11" s="8"/>
      <c r="G11" s="8"/>
      <c r="H11" s="8"/>
      <c r="I11" s="8"/>
      <c r="J11" s="9"/>
      <c r="K11" s="10"/>
      <c r="L11" s="11"/>
      <c r="M11" s="11"/>
      <c r="N11" s="11"/>
      <c r="O11" s="11"/>
      <c r="P11" s="11"/>
      <c r="Q11" s="11"/>
      <c r="R11" s="11"/>
    </row>
    <row r="12" spans="1:20" s="3" customFormat="1" ht="18.75" hidden="1" customHeight="1" x14ac:dyDescent="0.3">
      <c r="B12" s="12"/>
      <c r="C12" s="13"/>
      <c r="D12" s="13"/>
      <c r="E12" s="14"/>
      <c r="F12" s="14"/>
      <c r="G12" s="14"/>
      <c r="H12" s="14"/>
      <c r="I12" s="14"/>
      <c r="J12" s="9"/>
      <c r="K12" s="10"/>
      <c r="L12" s="11"/>
      <c r="M12" s="11"/>
      <c r="N12" s="11"/>
      <c r="O12" s="11"/>
      <c r="P12" s="11"/>
      <c r="Q12" s="11"/>
      <c r="R12" s="11"/>
    </row>
    <row r="13" spans="1:20" s="3" customFormat="1" ht="15.75" customHeight="1" x14ac:dyDescent="0.25">
      <c r="A13" s="58"/>
      <c r="B13" s="48" t="s">
        <v>0</v>
      </c>
      <c r="C13" s="48" t="s">
        <v>6</v>
      </c>
      <c r="D13" s="48" t="s">
        <v>1</v>
      </c>
      <c r="E13" s="48" t="s">
        <v>11</v>
      </c>
      <c r="F13" s="48" t="s">
        <v>2</v>
      </c>
      <c r="G13" s="48"/>
      <c r="H13" s="48"/>
      <c r="I13" s="49" t="s">
        <v>13</v>
      </c>
      <c r="J13" s="49" t="s">
        <v>16</v>
      </c>
      <c r="K13" s="50" t="s">
        <v>4</v>
      </c>
      <c r="L13" s="49" t="s">
        <v>5</v>
      </c>
      <c r="M13" s="49" t="s">
        <v>14</v>
      </c>
      <c r="N13" s="49" t="s">
        <v>15</v>
      </c>
      <c r="O13" s="54" t="s">
        <v>8</v>
      </c>
      <c r="P13" s="65" t="s">
        <v>18</v>
      </c>
      <c r="Q13" s="48" t="s">
        <v>21</v>
      </c>
      <c r="R13" s="48"/>
    </row>
    <row r="14" spans="1:20" s="3" customFormat="1" ht="15" customHeight="1" x14ac:dyDescent="0.25">
      <c r="A14" s="58"/>
      <c r="B14" s="48"/>
      <c r="C14" s="48"/>
      <c r="D14" s="48"/>
      <c r="E14" s="48"/>
      <c r="F14" s="48"/>
      <c r="G14" s="48"/>
      <c r="H14" s="48"/>
      <c r="I14" s="49"/>
      <c r="J14" s="49"/>
      <c r="K14" s="51"/>
      <c r="L14" s="49"/>
      <c r="M14" s="49"/>
      <c r="N14" s="49"/>
      <c r="O14" s="54"/>
      <c r="P14" s="66"/>
      <c r="Q14" s="48"/>
      <c r="R14" s="48"/>
    </row>
    <row r="15" spans="1:20" s="3" customFormat="1" ht="28.5" x14ac:dyDescent="0.25">
      <c r="A15" s="58"/>
      <c r="B15" s="48"/>
      <c r="C15" s="48"/>
      <c r="D15" s="48"/>
      <c r="E15" s="48"/>
      <c r="F15" s="31" t="s">
        <v>26</v>
      </c>
      <c r="G15" s="31" t="s">
        <v>25</v>
      </c>
      <c r="H15" s="31" t="s">
        <v>24</v>
      </c>
      <c r="I15" s="49"/>
      <c r="J15" s="49"/>
      <c r="K15" s="51"/>
      <c r="L15" s="49"/>
      <c r="M15" s="49"/>
      <c r="N15" s="49"/>
      <c r="O15" s="54"/>
      <c r="P15" s="66"/>
      <c r="Q15" s="48"/>
      <c r="R15" s="48"/>
    </row>
    <row r="16" spans="1:20" s="3" customFormat="1" ht="28.5" x14ac:dyDescent="0.25">
      <c r="A16" s="58"/>
      <c r="B16" s="48"/>
      <c r="C16" s="48"/>
      <c r="D16" s="48"/>
      <c r="E16" s="48"/>
      <c r="F16" s="31" t="s">
        <v>9</v>
      </c>
      <c r="G16" s="31" t="s">
        <v>9</v>
      </c>
      <c r="H16" s="31" t="s">
        <v>9</v>
      </c>
      <c r="I16" s="49"/>
      <c r="J16" s="49"/>
      <c r="K16" s="52"/>
      <c r="L16" s="49"/>
      <c r="M16" s="49"/>
      <c r="N16" s="49"/>
      <c r="O16" s="54"/>
      <c r="P16" s="67"/>
      <c r="Q16" s="33" t="s">
        <v>17</v>
      </c>
      <c r="R16" s="29" t="s">
        <v>7</v>
      </c>
    </row>
    <row r="17" spans="1:18" s="3" customFormat="1" x14ac:dyDescent="0.25">
      <c r="A17" s="58"/>
      <c r="B17" s="30">
        <v>1</v>
      </c>
      <c r="C17" s="18" t="s">
        <v>27</v>
      </c>
      <c r="D17" s="18" t="s">
        <v>12</v>
      </c>
      <c r="E17" s="44">
        <v>5</v>
      </c>
      <c r="F17" s="32">
        <v>1386.31</v>
      </c>
      <c r="G17" s="32">
        <v>1441.8</v>
      </c>
      <c r="H17" s="32">
        <v>1528.28</v>
      </c>
      <c r="I17" s="32">
        <v>3</v>
      </c>
      <c r="J17" s="15">
        <f>(F17+G17+H17)/3</f>
        <v>1452.1299999999999</v>
      </c>
      <c r="K17" s="15">
        <f>(((F17-J17)^2+(G17-J17)^2+(H17-J17)^2)/(3-1))^0.5</f>
        <v>71.546501661506852</v>
      </c>
      <c r="L17" s="16">
        <f>K17/J17</f>
        <v>4.9270038950718499E-2</v>
      </c>
      <c r="M17" s="17">
        <f>MIN(F17:H17)</f>
        <v>1386.31</v>
      </c>
      <c r="N17" s="43">
        <v>0.22</v>
      </c>
      <c r="O17" s="17">
        <f>M17*N17</f>
        <v>304.98820000000001</v>
      </c>
      <c r="P17" s="17">
        <f>M17+O17</f>
        <v>1691.2982</v>
      </c>
      <c r="Q17" s="24">
        <f>O17+M17</f>
        <v>1691.2982</v>
      </c>
      <c r="R17" s="24">
        <v>8456.5</v>
      </c>
    </row>
    <row r="18" spans="1:18" s="3" customFormat="1" ht="38.25" x14ac:dyDescent="0.25">
      <c r="A18" s="58"/>
      <c r="B18" s="30">
        <v>2</v>
      </c>
      <c r="C18" s="18" t="s">
        <v>28</v>
      </c>
      <c r="D18" s="18" t="s">
        <v>12</v>
      </c>
      <c r="E18" s="44">
        <v>300</v>
      </c>
      <c r="F18" s="32">
        <v>20.55</v>
      </c>
      <c r="G18" s="32">
        <v>21.36</v>
      </c>
      <c r="H18" s="32">
        <v>22.64</v>
      </c>
      <c r="I18" s="32">
        <v>3</v>
      </c>
      <c r="J18" s="15">
        <f t="shared" ref="J18:J20" si="0">(F18+G18+H18)/3</f>
        <v>21.516666666666666</v>
      </c>
      <c r="K18" s="15">
        <f t="shared" ref="K18:K20" si="1">(((F18-J18)^2+(G18-J18)^2+(H18-J18)^2)/(3-1))^0.5</f>
        <v>1.0537710061172367</v>
      </c>
      <c r="L18" s="16">
        <f t="shared" ref="L18:L20" si="2">K18/J18</f>
        <v>4.8974640098399851E-2</v>
      </c>
      <c r="M18" s="17">
        <f t="shared" ref="M18:M20" si="3">MIN(F18:H18)</f>
        <v>20.55</v>
      </c>
      <c r="N18" s="43">
        <v>0.1</v>
      </c>
      <c r="O18" s="17">
        <f t="shared" ref="O18:O20" si="4">M18*N18</f>
        <v>2.0550000000000002</v>
      </c>
      <c r="P18" s="17">
        <v>22.6</v>
      </c>
      <c r="Q18" s="24">
        <f>P18</f>
        <v>22.6</v>
      </c>
      <c r="R18" s="24">
        <f>Q18*E18</f>
        <v>6780</v>
      </c>
    </row>
    <row r="19" spans="1:18" s="3" customFormat="1" ht="25.5" x14ac:dyDescent="0.25">
      <c r="A19" s="58"/>
      <c r="B19" s="30">
        <v>3</v>
      </c>
      <c r="C19" s="18" t="s">
        <v>29</v>
      </c>
      <c r="D19" s="18" t="s">
        <v>12</v>
      </c>
      <c r="E19" s="44">
        <v>300</v>
      </c>
      <c r="F19" s="32">
        <v>193.45</v>
      </c>
      <c r="G19" s="32">
        <v>201.18</v>
      </c>
      <c r="H19" s="32">
        <v>213.27</v>
      </c>
      <c r="I19" s="32">
        <v>3</v>
      </c>
      <c r="J19" s="15">
        <f t="shared" si="0"/>
        <v>202.63333333333333</v>
      </c>
      <c r="K19" s="15">
        <f t="shared" si="1"/>
        <v>9.9896062651805018</v>
      </c>
      <c r="L19" s="16">
        <f t="shared" si="2"/>
        <v>4.9298928763845215E-2</v>
      </c>
      <c r="M19" s="17">
        <f t="shared" si="3"/>
        <v>193.45</v>
      </c>
      <c r="N19" s="43">
        <v>0.1</v>
      </c>
      <c r="O19" s="17">
        <f t="shared" si="4"/>
        <v>19.344999999999999</v>
      </c>
      <c r="P19" s="17">
        <f t="shared" ref="P19:P20" si="5">M19+O19</f>
        <v>212.79499999999999</v>
      </c>
      <c r="Q19" s="24">
        <f t="shared" ref="Q19:Q20" si="6">O19+M19</f>
        <v>212.79499999999999</v>
      </c>
      <c r="R19" s="24">
        <v>63840</v>
      </c>
    </row>
    <row r="20" spans="1:18" s="3" customFormat="1" x14ac:dyDescent="0.25">
      <c r="A20" s="58"/>
      <c r="B20" s="30">
        <v>4</v>
      </c>
      <c r="C20" s="18" t="s">
        <v>30</v>
      </c>
      <c r="D20" s="18" t="s">
        <v>12</v>
      </c>
      <c r="E20" s="44">
        <v>50</v>
      </c>
      <c r="F20" s="32">
        <v>12.18</v>
      </c>
      <c r="G20" s="32">
        <v>12.67</v>
      </c>
      <c r="H20" s="32">
        <v>13.43</v>
      </c>
      <c r="I20" s="32">
        <v>3</v>
      </c>
      <c r="J20" s="15">
        <f t="shared" si="0"/>
        <v>12.76</v>
      </c>
      <c r="K20" s="15">
        <f t="shared" si="1"/>
        <v>0.62984124983998946</v>
      </c>
      <c r="L20" s="16">
        <f t="shared" si="2"/>
        <v>4.9360599517240554E-2</v>
      </c>
      <c r="M20" s="17">
        <f t="shared" si="3"/>
        <v>12.18</v>
      </c>
      <c r="N20" s="43">
        <v>0.22</v>
      </c>
      <c r="O20" s="17">
        <f t="shared" si="4"/>
        <v>2.6795999999999998</v>
      </c>
      <c r="P20" s="17">
        <f t="shared" si="5"/>
        <v>14.8596</v>
      </c>
      <c r="Q20" s="24">
        <f t="shared" si="6"/>
        <v>14.8596</v>
      </c>
      <c r="R20" s="24">
        <v>743</v>
      </c>
    </row>
    <row r="21" spans="1:18" s="3" customFormat="1" ht="15.75" x14ac:dyDescent="0.25">
      <c r="A21" s="58"/>
      <c r="B21" s="64" t="s">
        <v>3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25">
        <f>SUM(R17:R20)</f>
        <v>79819.5</v>
      </c>
    </row>
    <row r="22" spans="1:18" ht="22.5" customHeight="1" x14ac:dyDescent="0.25">
      <c r="B22" s="20"/>
      <c r="C22" s="20"/>
      <c r="D22" s="20"/>
      <c r="E22" s="20"/>
      <c r="F22" s="20"/>
      <c r="G22" s="20"/>
      <c r="H22" s="20"/>
      <c r="I22" s="20"/>
      <c r="J22" s="19" t="s">
        <v>10</v>
      </c>
      <c r="K22" s="19"/>
      <c r="L22" s="19"/>
      <c r="M22" s="19"/>
      <c r="N22" s="19"/>
      <c r="O22" s="19"/>
      <c r="P22" s="19"/>
      <c r="Q22" s="19"/>
      <c r="R22" s="19"/>
    </row>
    <row r="23" spans="1:18" ht="15.75" x14ac:dyDescent="0.25">
      <c r="B23" s="21"/>
      <c r="C23" s="61" t="s">
        <v>22</v>
      </c>
      <c r="D23" s="62"/>
      <c r="E23" s="62"/>
      <c r="F23" s="62"/>
      <c r="G23" s="62"/>
      <c r="H23" s="62"/>
      <c r="I23" s="62"/>
      <c r="J23" s="63"/>
      <c r="K23" s="63"/>
      <c r="L23" s="63"/>
      <c r="M23" s="63"/>
      <c r="N23" s="63"/>
      <c r="O23" s="63"/>
      <c r="P23" s="63"/>
      <c r="Q23" s="63"/>
      <c r="R23" s="63"/>
    </row>
    <row r="24" spans="1:18" ht="50.25" customHeight="1" x14ac:dyDescent="0.25">
      <c r="B24" s="22"/>
      <c r="C24" s="26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</row>
    <row r="25" spans="1:18" ht="20.25" x14ac:dyDescent="0.3">
      <c r="B25" s="1"/>
      <c r="C25" s="59"/>
      <c r="D25" s="59"/>
      <c r="E25" s="59"/>
      <c r="F25" s="59"/>
      <c r="G25" s="59"/>
      <c r="H25" s="59"/>
      <c r="I25" s="34"/>
      <c r="J25" s="1"/>
      <c r="K25" s="1"/>
      <c r="L25" s="1"/>
      <c r="M25" s="1"/>
      <c r="N25" s="1"/>
      <c r="O25" s="1"/>
      <c r="P25" s="1"/>
      <c r="Q25" s="1"/>
      <c r="R25" s="1"/>
    </row>
    <row r="26" spans="1:18" ht="21" thickBot="1" x14ac:dyDescent="0.35">
      <c r="B26" s="1"/>
      <c r="C26" s="60"/>
      <c r="D26" s="60"/>
      <c r="E26" s="60"/>
      <c r="F26" s="60"/>
      <c r="G26" s="60"/>
      <c r="H26" s="60"/>
      <c r="I26" s="37"/>
      <c r="J26" s="38"/>
      <c r="K26" s="38"/>
      <c r="L26" s="57"/>
      <c r="M26" s="57"/>
      <c r="N26" s="57"/>
      <c r="O26" s="57"/>
      <c r="P26" s="57"/>
      <c r="Q26" s="57"/>
      <c r="R26" s="57"/>
    </row>
    <row r="27" spans="1:18" ht="19.5" thickTop="1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G28" s="27"/>
    </row>
    <row r="29" spans="1:18" x14ac:dyDescent="0.25">
      <c r="G29" s="27"/>
    </row>
    <row r="30" spans="1:18" ht="21" thickBot="1" x14ac:dyDescent="0.35">
      <c r="C30" s="39" t="s">
        <v>31</v>
      </c>
      <c r="D30" s="40"/>
      <c r="E30" s="40"/>
      <c r="F30" s="40"/>
      <c r="G30" s="41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2"/>
    </row>
    <row r="31" spans="1:18" ht="21" thickTop="1" x14ac:dyDescent="0.25">
      <c r="G31" s="27"/>
      <c r="R31" s="36"/>
    </row>
    <row r="32" spans="1:18" x14ac:dyDescent="0.25">
      <c r="G32" s="27"/>
    </row>
    <row r="34" spans="3:3" x14ac:dyDescent="0.25">
      <c r="C34" s="28"/>
    </row>
  </sheetData>
  <mergeCells count="24">
    <mergeCell ref="L26:R26"/>
    <mergeCell ref="A13:A21"/>
    <mergeCell ref="B13:B16"/>
    <mergeCell ref="C13:C16"/>
    <mergeCell ref="E13:E16"/>
    <mergeCell ref="C25:H25"/>
    <mergeCell ref="C26:H26"/>
    <mergeCell ref="C23:R23"/>
    <mergeCell ref="B21:Q21"/>
    <mergeCell ref="I13:I16"/>
    <mergeCell ref="P13:P16"/>
    <mergeCell ref="B6:R6"/>
    <mergeCell ref="B1:R1"/>
    <mergeCell ref="F13:H14"/>
    <mergeCell ref="J13:J16"/>
    <mergeCell ref="K13:K16"/>
    <mergeCell ref="L13:L16"/>
    <mergeCell ref="D13:D16"/>
    <mergeCell ref="Q13:R15"/>
    <mergeCell ref="B5:T5"/>
    <mergeCell ref="N13:N16"/>
    <mergeCell ref="O13:O16"/>
    <mergeCell ref="M13:M16"/>
    <mergeCell ref="M2:R3"/>
  </mergeCells>
  <phoneticPr fontId="3" type="noConversion"/>
  <pageMargins left="0.25" right="0.25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Хухлаев Денис</dc:creator>
  <cp:lastModifiedBy>Никита Круглов</cp:lastModifiedBy>
  <cp:lastPrinted>2026-04-15T05:11:18Z</cp:lastPrinted>
  <dcterms:created xsi:type="dcterms:W3CDTF">2016-09-26T12:59:02Z</dcterms:created>
  <dcterms:modified xsi:type="dcterms:W3CDTF">2026-05-26T06:58:11Z</dcterms:modified>
</cp:coreProperties>
</file>