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325" windowWidth="14805" windowHeight="5790"/>
  </bookViews>
  <sheets>
    <sheet name="Лист2" sheetId="27" r:id="rId1"/>
  </sheets>
  <calcPr calcId="144525"/>
</workbook>
</file>

<file path=xl/calcChain.xml><?xml version="1.0" encoding="utf-8"?>
<calcChain xmlns="http://schemas.openxmlformats.org/spreadsheetml/2006/main">
  <c r="I9" i="27" l="1"/>
  <c r="K9" i="27" s="1"/>
  <c r="J9" i="27"/>
  <c r="O9" i="27"/>
  <c r="I10" i="27"/>
  <c r="K10" i="27" s="1"/>
  <c r="J10" i="27"/>
  <c r="O10" i="27"/>
  <c r="I11" i="27"/>
  <c r="K11" i="27" s="1"/>
  <c r="J11" i="27"/>
  <c r="O11" i="27"/>
  <c r="I12" i="27"/>
  <c r="K12" i="27" s="1"/>
  <c r="J12" i="27"/>
  <c r="O12" i="27"/>
  <c r="I13" i="27"/>
  <c r="K13" i="27" s="1"/>
  <c r="J13" i="27"/>
  <c r="O13" i="27"/>
  <c r="J8" i="27" l="1"/>
  <c r="I8" i="27"/>
  <c r="K8" i="27" s="1"/>
  <c r="O8" i="27" l="1"/>
</calcChain>
</file>

<file path=xl/sharedStrings.xml><?xml version="1.0" encoding="utf-8"?>
<sst xmlns="http://schemas.openxmlformats.org/spreadsheetml/2006/main" count="45" uniqueCount="38">
  <si>
    <t>ОБОСНОВАНИЕ НМЦК</t>
  </si>
  <si>
    <t>Начальная (максимальная) цена контракта определена в соответствии со статьей 22 Федерального закона от 05.04.2013 №44-ФЗ «О контрактной системе в сфере закупок товаров, работ, услуг для обеспечения государственных и муниципальных нужд» Порядком определения начальной (максимальной) цены контракта, цены контракта, заключаемого с единственным поставщиком (подрядчиком, исполнителем), при осуществедении закупок лекарственных препаратов для медицинского применения, утвержденного приказом Минздрава России от 19.12.2019 №1064н.</t>
  </si>
  <si>
    <t>где:</t>
  </si>
  <si>
    <t>n - количество поставляемых лекарственных препаратов;</t>
  </si>
  <si>
    <t>Цi - цена единицы i-го лекарственного препарата &lt;7&gt; с учетом НДС и оптовой надбавки;</t>
  </si>
  <si>
    <t>Vi - объем поставки i-го лекарственного препарата.</t>
  </si>
  <si>
    <t xml:space="preserve">
</t>
  </si>
  <si>
    <t>Используемый метод определения НМЦК: 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п.6 ст.22 Федерального закона от 05.04.2013 №44-ФЗ "О контрактной системе в сфере закупок товаров, работ, услуг для обеспечения государственных и муниципальных нужд".</t>
  </si>
  <si>
    <t>№</t>
  </si>
  <si>
    <t>Наименование товара, услуги (работы)</t>
  </si>
  <si>
    <t>ОКПД2/КТРУ</t>
  </si>
  <si>
    <t>Ед. измерения</t>
  </si>
  <si>
    <t>Кол-во</t>
  </si>
  <si>
    <t>Цена без НДС (руб.)</t>
  </si>
  <si>
    <t>Минимальная цена без НДС (руб.)</t>
  </si>
  <si>
    <t xml:space="preserve">НМЦК </t>
  </si>
  <si>
    <t>Сред.знач</t>
  </si>
  <si>
    <t xml:space="preserve">Среднее квадратичное отклонение </t>
  </si>
  <si>
    <t xml:space="preserve">Коэффициент вариации (%)  </t>
  </si>
  <si>
    <t>Минимальная цена с НДС (руб.)</t>
  </si>
  <si>
    <t>ПИПОФЕЗИН, Таблетки 25 мг</t>
  </si>
  <si>
    <t>21.20.10.236</t>
  </si>
  <si>
    <t>АМИОДАРОН, Таблетки 200 мг</t>
  </si>
  <si>
    <t>21.20.10.141</t>
  </si>
  <si>
    <t>Шт</t>
  </si>
  <si>
    <t>ГИДРОКСИКАРБАМИД, Капсулы 500 мг</t>
  </si>
  <si>
    <t>21.20.10.211</t>
  </si>
  <si>
    <t>ГИДРОХЛОРОТИАЗИД, Таблетки 100 мг</t>
  </si>
  <si>
    <t>21.20.10.143</t>
  </si>
  <si>
    <t>ТРИМЕТАЗИДИН, Таблетки с пролонгированным высвобождением, покрытые оболочкой 35 мг</t>
  </si>
  <si>
    <t>ТРАНЕКСАМОВАЯ КИСЛОТА, Раствор для внутривенного введения 50 мг/мл</t>
  </si>
  <si>
    <t>21.20.10.132</t>
  </si>
  <si>
    <t>Мл</t>
  </si>
  <si>
    <t>На основании проведенного анализа рынка и расчетов НМЦК составляет: 33692,88 рубля</t>
  </si>
  <si>
    <t>Дата подготовки обоснования НМЦК: 30.07.2026</t>
  </si>
  <si>
    <t>КП 1 вх-1062 от 30.07.26</t>
  </si>
  <si>
    <t>КП 2 вх-1063 от 30.07.26</t>
  </si>
  <si>
    <t>КП 3 вх-1064 от 30.07.26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</si>
</sst>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XO Thames"/>
      <family val="1"/>
      <charset val="204"/>
    </font>
    <font>
      <sz val="10"/>
      <color theme="1"/>
      <name val="XO Thames"/>
      <family val="1"/>
      <charset val="204"/>
    </font>
    <font>
      <b/>
      <sz val="12"/>
      <color theme="1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7" xfId="0" applyFont="1" applyBorder="1" applyAlignment="1"/>
    <xf numFmtId="1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169379</xdr:colOff>
      <xdr:row>16</xdr:row>
      <xdr:rowOff>40999</xdr:rowOff>
    </xdr:from>
    <xdr:to>
      <xdr:col>1</xdr:col>
      <xdr:colOff>2004805</xdr:colOff>
      <xdr:row>16</xdr:row>
      <xdr:rowOff>297760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3876" t="12682" r="31939" b="14310"/>
        <a:stretch/>
      </xdr:blipFill>
      <xdr:spPr>
        <a:xfrm>
          <a:off x="778979" y="4489174"/>
          <a:ext cx="1835426" cy="256761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6</xdr:row>
      <xdr:rowOff>104776</xdr:rowOff>
    </xdr:from>
    <xdr:to>
      <xdr:col>9</xdr:col>
      <xdr:colOff>1206724</xdr:colOff>
      <xdr:row>6</xdr:row>
      <xdr:rowOff>478368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96175" y="3057526"/>
          <a:ext cx="1206724" cy="3735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114300</xdr:colOff>
      <xdr:row>6</xdr:row>
      <xdr:rowOff>118927</xdr:rowOff>
    </xdr:from>
    <xdr:to>
      <xdr:col>10</xdr:col>
      <xdr:colOff>904875</xdr:colOff>
      <xdr:row>6</xdr:row>
      <xdr:rowOff>472016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848725" y="3071677"/>
          <a:ext cx="790575" cy="353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29"/>
  <sheetViews>
    <sheetView tabSelected="1" topLeftCell="A4" zoomScaleNormal="100" workbookViewId="0">
      <selection activeCell="D8" sqref="D8:E13"/>
    </sheetView>
  </sheetViews>
  <sheetFormatPr defaultRowHeight="15" x14ac:dyDescent="0.25"/>
  <cols>
    <col min="2" max="2" width="32.140625" customWidth="1"/>
    <col min="3" max="3" width="14.28515625" customWidth="1"/>
    <col min="5" max="5" width="12.42578125" customWidth="1"/>
    <col min="6" max="6" width="11.28515625" customWidth="1"/>
    <col min="7" max="7" width="11.140625" customWidth="1"/>
    <col min="8" max="8" width="11.28515625" customWidth="1"/>
    <col min="9" max="9" width="15.140625" hidden="1" customWidth="1"/>
    <col min="10" max="10" width="18.5703125" customWidth="1"/>
    <col min="11" max="11" width="15.7109375" customWidth="1"/>
    <col min="12" max="12" width="9.5703125" hidden="1" customWidth="1"/>
    <col min="13" max="13" width="11.5703125" customWidth="1"/>
    <col min="14" max="15" width="11" customWidth="1"/>
  </cols>
  <sheetData>
    <row r="2" spans="1:15" ht="15" customHeight="1" x14ac:dyDescent="0.2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81.75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 ht="20.2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56.25" customHeight="1" x14ac:dyDescent="0.25">
      <c r="A5" s="15" t="s">
        <v>7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7"/>
    </row>
    <row r="6" spans="1:15" ht="44.25" customHeight="1" x14ac:dyDescent="0.25">
      <c r="A6" s="20" t="s">
        <v>8</v>
      </c>
      <c r="B6" s="20" t="s">
        <v>9</v>
      </c>
      <c r="C6" s="20" t="s">
        <v>10</v>
      </c>
      <c r="D6" s="20" t="s">
        <v>11</v>
      </c>
      <c r="E6" s="20" t="s">
        <v>12</v>
      </c>
      <c r="F6" s="2" t="s">
        <v>35</v>
      </c>
      <c r="G6" s="12" t="s">
        <v>36</v>
      </c>
      <c r="H6" s="12" t="s">
        <v>37</v>
      </c>
      <c r="I6" s="21" t="s">
        <v>16</v>
      </c>
      <c r="J6" s="2" t="s">
        <v>17</v>
      </c>
      <c r="K6" s="2" t="s">
        <v>18</v>
      </c>
      <c r="L6" s="2"/>
      <c r="M6" s="20" t="s">
        <v>14</v>
      </c>
      <c r="N6" s="20" t="s">
        <v>19</v>
      </c>
      <c r="O6" s="21" t="s">
        <v>15</v>
      </c>
    </row>
    <row r="7" spans="1:15" ht="46.5" customHeight="1" x14ac:dyDescent="0.25">
      <c r="A7" s="20"/>
      <c r="B7" s="20"/>
      <c r="C7" s="20"/>
      <c r="D7" s="20"/>
      <c r="E7" s="20"/>
      <c r="F7" s="2" t="s">
        <v>13</v>
      </c>
      <c r="G7" s="2" t="s">
        <v>13</v>
      </c>
      <c r="H7" s="2" t="s">
        <v>13</v>
      </c>
      <c r="I7" s="22"/>
      <c r="J7" s="4"/>
      <c r="K7" s="4"/>
      <c r="L7" s="2"/>
      <c r="M7" s="20"/>
      <c r="N7" s="20"/>
      <c r="O7" s="22"/>
    </row>
    <row r="8" spans="1:15" ht="51.75" customHeight="1" x14ac:dyDescent="0.25">
      <c r="A8" s="2">
        <v>1</v>
      </c>
      <c r="B8" s="2" t="s">
        <v>20</v>
      </c>
      <c r="C8" s="2" t="s">
        <v>21</v>
      </c>
      <c r="D8" s="2" t="s">
        <v>24</v>
      </c>
      <c r="E8" s="2">
        <v>1250</v>
      </c>
      <c r="F8" s="13">
        <v>4.2370900000000002</v>
      </c>
      <c r="G8" s="2">
        <v>4.8909089999999997</v>
      </c>
      <c r="H8" s="10">
        <v>4.2</v>
      </c>
      <c r="I8" s="2">
        <f>(F8+G8+H8)/3</f>
        <v>4.4426663333333325</v>
      </c>
      <c r="J8" s="9">
        <f>STDEVA(F8:H8)</f>
        <v>0.38863225958524483</v>
      </c>
      <c r="K8" s="8">
        <f>IF(I8&gt;0,STDEVA(F8:H8)/(SUM(F8:H8)/COUNTIF(F8:H8,"&gt;0")),0)</f>
        <v>8.7477255869822218E-2</v>
      </c>
      <c r="L8" s="2"/>
      <c r="M8" s="10">
        <v>4.2</v>
      </c>
      <c r="N8" s="11">
        <v>4.62</v>
      </c>
      <c r="O8" s="10">
        <f>N8*E8</f>
        <v>5775</v>
      </c>
    </row>
    <row r="9" spans="1:15" ht="51.75" customHeight="1" x14ac:dyDescent="0.25">
      <c r="A9" s="12">
        <v>2</v>
      </c>
      <c r="B9" s="12" t="s">
        <v>22</v>
      </c>
      <c r="C9" s="12" t="s">
        <v>23</v>
      </c>
      <c r="D9" s="12" t="s">
        <v>24</v>
      </c>
      <c r="E9" s="12">
        <v>540</v>
      </c>
      <c r="F9" s="13">
        <v>4.5518179999999999</v>
      </c>
      <c r="G9" s="12">
        <v>6.6363630000000002</v>
      </c>
      <c r="H9" s="12">
        <v>5.9393929999999999</v>
      </c>
      <c r="I9" s="12">
        <f t="shared" ref="I9:I13" si="0">(F9+G9+H9)/3</f>
        <v>5.7091913333333331</v>
      </c>
      <c r="J9" s="9">
        <f t="shared" ref="J9:J13" si="1">STDEVA(F9:H9)</f>
        <v>1.0611675502757951</v>
      </c>
      <c r="K9" s="8">
        <f t="shared" ref="K9:K13" si="2">IF(I9&gt;0,STDEVA(F9:H9)/(SUM(F9:H9)/COUNTIF(F9:H9,"&gt;0")),0)</f>
        <v>0.18587002752563705</v>
      </c>
      <c r="L9" s="12"/>
      <c r="M9" s="13">
        <v>4.5518179999999999</v>
      </c>
      <c r="N9" s="12">
        <v>5.0069999999999997</v>
      </c>
      <c r="O9" s="10">
        <f t="shared" ref="O9:O13" si="3">N9*E9</f>
        <v>2703.7799999999997</v>
      </c>
    </row>
    <row r="10" spans="1:15" ht="51.75" customHeight="1" x14ac:dyDescent="0.25">
      <c r="A10" s="12">
        <v>3</v>
      </c>
      <c r="B10" s="12" t="s">
        <v>25</v>
      </c>
      <c r="C10" s="12" t="s">
        <v>26</v>
      </c>
      <c r="D10" s="12" t="s">
        <v>24</v>
      </c>
      <c r="E10" s="12">
        <v>400</v>
      </c>
      <c r="F10" s="13">
        <v>10.052272</v>
      </c>
      <c r="G10" s="12">
        <v>11.363636</v>
      </c>
      <c r="H10" s="10">
        <v>10</v>
      </c>
      <c r="I10" s="12">
        <f t="shared" si="0"/>
        <v>10.471969333333334</v>
      </c>
      <c r="J10" s="9">
        <f t="shared" si="1"/>
        <v>0.77264815655596619</v>
      </c>
      <c r="K10" s="8">
        <f t="shared" si="2"/>
        <v>7.3782507564890326E-2</v>
      </c>
      <c r="L10" s="12"/>
      <c r="M10" s="10">
        <v>10</v>
      </c>
      <c r="N10" s="10">
        <v>11</v>
      </c>
      <c r="O10" s="10">
        <f t="shared" si="3"/>
        <v>4400</v>
      </c>
    </row>
    <row r="11" spans="1:15" ht="51.75" customHeight="1" x14ac:dyDescent="0.25">
      <c r="A11" s="12">
        <v>4</v>
      </c>
      <c r="B11" s="12" t="s">
        <v>27</v>
      </c>
      <c r="C11" s="12" t="s">
        <v>28</v>
      </c>
      <c r="D11" s="12" t="s">
        <v>24</v>
      </c>
      <c r="E11" s="12">
        <v>2000</v>
      </c>
      <c r="F11" s="13">
        <v>2.8668179999999999</v>
      </c>
      <c r="G11" s="10">
        <v>4.5</v>
      </c>
      <c r="H11" s="12">
        <v>3.5909089999999999</v>
      </c>
      <c r="I11" s="12">
        <f t="shared" si="0"/>
        <v>3.6525756666666669</v>
      </c>
      <c r="J11" s="9">
        <f t="shared" si="1"/>
        <v>0.81833547192721035</v>
      </c>
      <c r="K11" s="8">
        <f t="shared" si="2"/>
        <v>0.22404340022174588</v>
      </c>
      <c r="L11" s="12"/>
      <c r="M11" s="13">
        <v>2.8668179999999999</v>
      </c>
      <c r="N11" s="12">
        <v>3.1535000000000002</v>
      </c>
      <c r="O11" s="10">
        <f t="shared" si="3"/>
        <v>6307</v>
      </c>
    </row>
    <row r="12" spans="1:15" ht="51.75" customHeight="1" x14ac:dyDescent="0.25">
      <c r="A12" s="12">
        <v>5</v>
      </c>
      <c r="B12" s="12" t="s">
        <v>29</v>
      </c>
      <c r="C12" s="12" t="s">
        <v>23</v>
      </c>
      <c r="D12" s="12" t="s">
        <v>24</v>
      </c>
      <c r="E12" s="12">
        <v>900</v>
      </c>
      <c r="F12" s="13">
        <v>3.9672719999999999</v>
      </c>
      <c r="G12" s="12">
        <v>6.1666660000000002</v>
      </c>
      <c r="H12" s="12">
        <v>5.7272720000000001</v>
      </c>
      <c r="I12" s="12">
        <f t="shared" si="0"/>
        <v>5.2870699999999999</v>
      </c>
      <c r="J12" s="9">
        <f t="shared" si="1"/>
        <v>1.1639015604474467</v>
      </c>
      <c r="K12" s="8">
        <f t="shared" si="2"/>
        <v>0.22014112929230117</v>
      </c>
      <c r="L12" s="12"/>
      <c r="M12" s="13">
        <v>3.9672719999999999</v>
      </c>
      <c r="N12" s="12">
        <v>4.3639999999999999</v>
      </c>
      <c r="O12" s="10">
        <f t="shared" si="3"/>
        <v>3927.6</v>
      </c>
    </row>
    <row r="13" spans="1:15" ht="51.75" customHeight="1" x14ac:dyDescent="0.25">
      <c r="A13" s="12">
        <v>6</v>
      </c>
      <c r="B13" s="12" t="s">
        <v>30</v>
      </c>
      <c r="C13" s="12" t="s">
        <v>31</v>
      </c>
      <c r="D13" s="12" t="s">
        <v>32</v>
      </c>
      <c r="E13" s="12">
        <v>2500</v>
      </c>
      <c r="F13" s="13">
        <v>3.8470900000000001</v>
      </c>
      <c r="G13" s="12">
        <v>4.3454540000000001</v>
      </c>
      <c r="H13" s="12">
        <v>4.6545449999999997</v>
      </c>
      <c r="I13" s="12">
        <f t="shared" si="0"/>
        <v>4.2823630000000001</v>
      </c>
      <c r="J13" s="9">
        <f t="shared" si="1"/>
        <v>0.40740796502645832</v>
      </c>
      <c r="K13" s="8">
        <f t="shared" si="2"/>
        <v>9.5136251883938441E-2</v>
      </c>
      <c r="L13" s="12"/>
      <c r="M13" s="13">
        <v>3.8470900000000001</v>
      </c>
      <c r="N13" s="12">
        <v>4.2317999999999998</v>
      </c>
      <c r="O13" s="10">
        <f t="shared" si="3"/>
        <v>10579.5</v>
      </c>
    </row>
    <row r="14" spans="1:15" ht="20.25" customHeight="1" x14ac:dyDescent="0.25">
      <c r="A14" s="23" t="s">
        <v>33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5"/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thickBo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29.25" customHeight="1" thickBot="1" x14ac:dyDescent="0.3">
      <c r="A17" s="5" t="s">
        <v>6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1"/>
      <c r="M17" s="1"/>
      <c r="N17" s="1"/>
      <c r="O17" s="1"/>
    </row>
    <row r="18" spans="1:15" x14ac:dyDescent="0.25">
      <c r="A18" s="1" t="s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5">
      <c r="A19" s="1" t="s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5">
      <c r="A20" s="1" t="s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1" t="s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5">
      <c r="A23" s="19" t="s">
        <v>34</v>
      </c>
      <c r="B23" s="19"/>
      <c r="C23" s="19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</sheetData>
  <mergeCells count="14">
    <mergeCell ref="A3:O3"/>
    <mergeCell ref="A5:O5"/>
    <mergeCell ref="A2:O2"/>
    <mergeCell ref="A23:C23"/>
    <mergeCell ref="N6:N7"/>
    <mergeCell ref="M6:M7"/>
    <mergeCell ref="E6:E7"/>
    <mergeCell ref="D6:D7"/>
    <mergeCell ref="C6:C7"/>
    <mergeCell ref="I6:I7"/>
    <mergeCell ref="B6:B7"/>
    <mergeCell ref="A6:A7"/>
    <mergeCell ref="A14:O14"/>
    <mergeCell ref="O6:O7"/>
  </mergeCells>
  <pageMargins left="0.7" right="0.7" top="0.75" bottom="0.75" header="0.3" footer="0.3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2026-07-30T08:17:49Z</dcterms:modified>
</cp:coreProperties>
</file>