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втомобильная служба\Контракты\Контракты 2026 год\Форд\16.06.2026\на отправку\"/>
    </mc:Choice>
  </mc:AlternateContent>
  <bookViews>
    <workbookView xWindow="0" yWindow="0" windowWidth="28800" windowHeight="11700" activeTab="1"/>
  </bookViews>
  <sheets>
    <sheet name="Отчет" sheetId="1" r:id="rId1"/>
    <sheet name="Расчет цены" sheetId="2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2" l="1"/>
  <c r="M23" i="2" s="1"/>
  <c r="I23" i="2"/>
  <c r="J23" i="2" s="1"/>
  <c r="K23" i="2" s="1"/>
  <c r="L22" i="2"/>
  <c r="M22" i="2" s="1"/>
  <c r="I22" i="2"/>
  <c r="J22" i="2" s="1"/>
  <c r="K22" i="2" s="1"/>
  <c r="L21" i="2"/>
  <c r="M21" i="2" s="1"/>
  <c r="I21" i="2"/>
  <c r="J21" i="2" s="1"/>
  <c r="K21" i="2" s="1"/>
  <c r="L18" i="2"/>
  <c r="M18" i="2" s="1"/>
  <c r="I18" i="2"/>
  <c r="J18" i="2" s="1"/>
  <c r="K18" i="2" s="1"/>
  <c r="L17" i="2"/>
  <c r="M17" i="2" s="1"/>
  <c r="I17" i="2"/>
  <c r="J17" i="2" s="1"/>
  <c r="K17" i="2" s="1"/>
  <c r="L16" i="2"/>
  <c r="M16" i="2" s="1"/>
  <c r="I16" i="2"/>
  <c r="J16" i="2" s="1"/>
  <c r="K16" i="2" s="1"/>
  <c r="L15" i="2"/>
  <c r="M15" i="2" s="1"/>
  <c r="I15" i="2"/>
  <c r="J15" i="2" s="1"/>
  <c r="K15" i="2" s="1"/>
  <c r="L14" i="2"/>
  <c r="M14" i="2" s="1"/>
  <c r="I14" i="2"/>
  <c r="J14" i="2" s="1"/>
  <c r="K14" i="2" s="1"/>
  <c r="L24" i="2" l="1"/>
  <c r="M24" i="2" s="1"/>
  <c r="I24" i="2"/>
  <c r="J24" i="2" s="1"/>
  <c r="K24" i="2" s="1"/>
  <c r="A6" i="2"/>
  <c r="A7" i="2" s="1"/>
  <c r="A8" i="2" s="1"/>
  <c r="A9" i="2" s="1"/>
  <c r="A10" i="2" s="1"/>
  <c r="A11" i="2" s="1"/>
  <c r="A12" i="2" s="1"/>
  <c r="A13" i="2" s="1"/>
  <c r="L20" i="2"/>
  <c r="M20" i="2" s="1"/>
  <c r="I20" i="2"/>
  <c r="J20" i="2" s="1"/>
  <c r="K20" i="2" s="1"/>
  <c r="L6" i="2" l="1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9" i="2"/>
  <c r="M19" i="2" s="1"/>
  <c r="I26" i="2" l="1"/>
  <c r="I19" i="2"/>
  <c r="J19" i="2" s="1"/>
  <c r="K19" i="2" s="1"/>
  <c r="I13" i="2"/>
  <c r="J13" i="2" s="1"/>
  <c r="K13" i="2" s="1"/>
  <c r="I12" i="2"/>
  <c r="J12" i="2" s="1"/>
  <c r="K12" i="2" s="1"/>
  <c r="I11" i="2"/>
  <c r="J11" i="2" s="1"/>
  <c r="K11" i="2" s="1"/>
  <c r="I10" i="2"/>
  <c r="J10" i="2" s="1"/>
  <c r="K10" i="2" s="1"/>
  <c r="I9" i="2"/>
  <c r="J9" i="2" s="1"/>
  <c r="K9" i="2" s="1"/>
  <c r="I8" i="2"/>
  <c r="J8" i="2" s="1"/>
  <c r="K8" i="2" s="1"/>
  <c r="I7" i="2"/>
  <c r="J7" i="2" s="1"/>
  <c r="K7" i="2" s="1"/>
  <c r="I6" i="2"/>
  <c r="J6" i="2" s="1"/>
  <c r="K6" i="2" s="1"/>
</calcChain>
</file>

<file path=xl/sharedStrings.xml><?xml version="1.0" encoding="utf-8"?>
<sst xmlns="http://schemas.openxmlformats.org/spreadsheetml/2006/main" count="75" uniqueCount="57">
  <si>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</si>
  <si>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</si>
  <si>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</si>
  <si>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</si>
  <si>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</si>
  <si>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</si>
  <si>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</si>
  <si>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</si>
  <si>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</si>
  <si>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</si>
  <si>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</si>
  <si>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</si>
  <si>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</si>
  <si>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</si>
  <si>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</si>
  <si>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</si>
  <si>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</si>
  <si>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</si>
  <si>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</si>
  <si>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</si>
  <si>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</si>
  <si>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</si>
  <si>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</si>
  <si>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</si>
  <si>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</si>
  <si>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</si>
  <si>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</si>
  <si>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</si>
  <si>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</si>
  <si>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</si>
  <si>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</si>
  <si>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Снять и установить защиту ДВС</t>
  </si>
  <si>
    <t>Снятие и установка колес</t>
  </si>
  <si>
    <t>Снятие и установка суппорта заднего</t>
  </si>
  <si>
    <t>Снятие и установка суппорта переднего</t>
  </si>
  <si>
    <t>Ремонт суппорта</t>
  </si>
  <si>
    <t xml:space="preserve">Замена передних тормозных колодок </t>
  </si>
  <si>
    <t xml:space="preserve">Замена задних тормозных колодок </t>
  </si>
  <si>
    <t>Замена ремней и роликов ДВС</t>
  </si>
  <si>
    <t>Замена масла в КПП</t>
  </si>
  <si>
    <t>Замена сайлентблока</t>
  </si>
  <si>
    <t>Сняте и установка стойки стабилизатора</t>
  </si>
  <si>
    <t>Снятие и установка стояночного тормоза</t>
  </si>
  <si>
    <t>Установка кондиционера</t>
  </si>
  <si>
    <t>Регулировка сход-развала</t>
  </si>
  <si>
    <t xml:space="preserve">Старший инспектор автомобильной службы Сочинского филиала                                                                                                                                                                                                                                                                 ФКУ ДПО МУЦС ГУФСИН России  по Краснодарскому краю капитан внутренней службы
</t>
  </si>
  <si>
    <t>Поставщик № 3
вх. № 44 от 05.06.2026 г.</t>
  </si>
  <si>
    <t>Поставщик № 1
вх. № 42 от 05.06.2026 г.</t>
  </si>
  <si>
    <t>усл.ед</t>
  </si>
  <si>
    <t>Поставщик № 2
вх. № 43 от 05.06.2026 г.</t>
  </si>
  <si>
    <t xml:space="preserve">                       ___________________/ В.В. Цапкин/</t>
  </si>
  <si>
    <t>Замена масла в ДВС</t>
  </si>
  <si>
    <t>Замена воздушного фильтра</t>
  </si>
  <si>
    <t>Замена топливного фильтра</t>
  </si>
  <si>
    <t>Замена масляного фильтра</t>
  </si>
  <si>
    <t>Оказание услуг по проведению технического обслуживания и ремонту служебного авомобиля для нужд Сочинского филиала ФКУ ДПО МУЦС ГУФСИН России по Краснодарскому краю</t>
  </si>
  <si>
    <t>Снятие и установка переднего рычага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</si>
</sst>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2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1"/>
      <color rgb="FF000000"/>
      <name val="XO Thames"/>
      <family val="1"/>
      <charset val="204"/>
    </font>
    <font>
      <b/>
      <sz val="12"/>
      <color indexed="8"/>
      <name val="XO Thames"/>
      <family val="1"/>
      <charset val="204"/>
    </font>
    <font>
      <sz val="12.5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wrapText="1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9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2" fontId="23" fillId="0" borderId="0" xfId="0" applyNumberFormat="1" applyFont="1" applyFill="1" applyAlignment="1" applyProtection="1">
      <alignment vertical="center"/>
      <protection locked="0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2" fontId="21" fillId="0" borderId="8" xfId="0" applyNumberFormat="1" applyFont="1" applyFill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4" fontId="17" fillId="0" borderId="0" xfId="0" applyNumberFormat="1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66" t="s">
        <v>19</v>
      </c>
      <c r="D1" s="67"/>
    </row>
    <row r="2" spans="1:974" ht="99" customHeight="1" x14ac:dyDescent="0.2">
      <c r="A2" s="68" t="s">
        <v>28</v>
      </c>
      <c r="B2" s="68"/>
      <c r="C2" s="68"/>
      <c r="D2" s="68"/>
    </row>
    <row r="3" spans="1:974" ht="110.25" customHeight="1" x14ac:dyDescent="0.2">
      <c r="A3" s="11" t="s">
        <v>11</v>
      </c>
      <c r="B3" s="12" t="s">
        <v>12</v>
      </c>
      <c r="C3" s="11" t="s">
        <v>14</v>
      </c>
      <c r="D3" s="29" t="s">
        <v>13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</row>
    <row r="4" spans="1:974" s="14" customFormat="1" ht="226.9" customHeight="1" x14ac:dyDescent="0.25">
      <c r="A4" s="13" t="s">
        <v>21</v>
      </c>
      <c r="B4" s="9" t="s">
        <v>25</v>
      </c>
      <c r="C4" s="8" t="s">
        <v>26</v>
      </c>
      <c r="D4" s="9" t="s">
        <v>27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</row>
    <row r="5" spans="1:974" s="2" customFormat="1" ht="11.25" customHeight="1" x14ac:dyDescent="0.25">
      <c r="A5" s="4"/>
      <c r="C5" s="5"/>
      <c r="D5" s="6"/>
    </row>
    <row r="6" spans="1:974" ht="19.5" customHeight="1" x14ac:dyDescent="0.25">
      <c r="A6" s="69" t="s">
        <v>15</v>
      </c>
      <c r="B6" s="69"/>
      <c r="C6" s="3"/>
    </row>
    <row r="7" spans="1:974" s="2" customFormat="1" ht="68.25" customHeight="1" x14ac:dyDescent="0.25">
      <c r="A7" s="70" t="s">
        <v>23</v>
      </c>
      <c r="B7" s="70"/>
      <c r="C7" s="70"/>
      <c r="D7" s="71" t="s">
        <v>22</v>
      </c>
      <c r="E7" s="71"/>
      <c r="F7" s="71"/>
      <c r="G7" s="71"/>
    </row>
    <row r="8" spans="1:974" ht="12.75" customHeight="1" x14ac:dyDescent="0.2">
      <c r="A8" s="64" t="s">
        <v>24</v>
      </c>
      <c r="B8" s="64"/>
      <c r="C8" s="64"/>
      <c r="D8" s="65"/>
      <c r="E8" s="65"/>
      <c r="F8" s="65"/>
      <c r="G8" s="31"/>
    </row>
    <row r="9" spans="1:974" x14ac:dyDescent="0.2">
      <c r="C9" s="7"/>
      <c r="D9" s="6"/>
    </row>
    <row r="10" spans="1:974" x14ac:dyDescent="0.2">
      <c r="C10" s="7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topLeftCell="A5" zoomScale="80" zoomScaleNormal="80" workbookViewId="0">
      <selection activeCell="C14" sqref="C14"/>
    </sheetView>
  </sheetViews>
  <sheetFormatPr defaultColWidth="9.140625" defaultRowHeight="12.75" x14ac:dyDescent="0.2"/>
  <cols>
    <col min="1" max="1" width="5.85546875" style="1" customWidth="1"/>
    <col min="2" max="2" width="44.85546875" style="1" customWidth="1"/>
    <col min="3" max="3" width="57.5703125" style="10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3" ht="15.75" x14ac:dyDescent="0.25">
      <c r="A1" s="15"/>
      <c r="B1" s="15"/>
      <c r="C1" s="16"/>
      <c r="D1" s="15"/>
      <c r="E1" s="15"/>
      <c r="F1" s="32"/>
      <c r="G1" s="30"/>
      <c r="H1" s="30"/>
      <c r="I1" s="30"/>
      <c r="J1" s="30"/>
      <c r="K1" s="30"/>
      <c r="L1" s="30"/>
      <c r="M1" s="30"/>
    </row>
    <row r="2" spans="1:13" ht="15" x14ac:dyDescent="0.2">
      <c r="A2" s="33"/>
      <c r="B2" s="33"/>
      <c r="C2" s="34"/>
      <c r="D2" s="33"/>
      <c r="E2" s="33"/>
      <c r="F2" s="75"/>
      <c r="G2" s="75"/>
      <c r="H2" s="75"/>
      <c r="I2" s="75"/>
      <c r="J2" s="75"/>
      <c r="K2" s="75"/>
      <c r="L2" s="75"/>
      <c r="M2" s="75"/>
    </row>
    <row r="3" spans="1:13" ht="51.6" customHeight="1" x14ac:dyDescent="0.2">
      <c r="A3" s="77" t="s">
        <v>20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62.25" customHeight="1" x14ac:dyDescent="0.2">
      <c r="A4" s="80" t="s">
        <v>1</v>
      </c>
      <c r="B4" s="80" t="s">
        <v>10</v>
      </c>
      <c r="C4" s="80" t="s">
        <v>16</v>
      </c>
      <c r="D4" s="80" t="s">
        <v>2</v>
      </c>
      <c r="E4" s="80" t="s">
        <v>3</v>
      </c>
      <c r="F4" s="82" t="s">
        <v>4</v>
      </c>
      <c r="G4" s="82"/>
      <c r="H4" s="82"/>
      <c r="I4" s="79" t="s">
        <v>5</v>
      </c>
      <c r="J4" s="79"/>
      <c r="K4" s="79"/>
      <c r="L4" s="78" t="s">
        <v>6</v>
      </c>
      <c r="M4" s="78"/>
    </row>
    <row r="5" spans="1:13" ht="135.75" customHeight="1" x14ac:dyDescent="0.2">
      <c r="A5" s="80"/>
      <c r="B5" s="80"/>
      <c r="C5" s="81"/>
      <c r="D5" s="80"/>
      <c r="E5" s="81"/>
      <c r="F5" s="41" t="s">
        <v>47</v>
      </c>
      <c r="G5" s="41" t="s">
        <v>49</v>
      </c>
      <c r="H5" s="41" t="s">
        <v>46</v>
      </c>
      <c r="I5" s="35" t="s">
        <v>17</v>
      </c>
      <c r="J5" s="35" t="s">
        <v>7</v>
      </c>
      <c r="K5" s="36" t="s">
        <v>29</v>
      </c>
      <c r="L5" s="35" t="s">
        <v>9</v>
      </c>
      <c r="M5" s="35" t="s">
        <v>18</v>
      </c>
    </row>
    <row r="6" spans="1:13" ht="15" customHeight="1" thickBot="1" x14ac:dyDescent="0.25">
      <c r="A6" s="42">
        <f>1</f>
        <v>1</v>
      </c>
      <c r="B6" s="84" t="s">
        <v>55</v>
      </c>
      <c r="C6" s="59" t="s">
        <v>31</v>
      </c>
      <c r="D6" s="54" t="s">
        <v>48</v>
      </c>
      <c r="E6" s="48">
        <v>1</v>
      </c>
      <c r="F6" s="49">
        <v>997.5</v>
      </c>
      <c r="G6" s="50">
        <v>1050</v>
      </c>
      <c r="H6" s="50">
        <v>1000</v>
      </c>
      <c r="I6" s="37">
        <f t="shared" ref="I6:I19" si="0">AVERAGE(F6:H6)</f>
        <v>1015.8333333333334</v>
      </c>
      <c r="J6" s="43">
        <f t="shared" ref="J6:J19" si="1">SQRT(((SUM((POWER(H6-I6,2)),(POWER(G6-I6,2)),(POWER(F6-I6,2))))/(COLUMNS(F6:H6)-1)))</f>
        <v>29.615592739861434</v>
      </c>
      <c r="K6" s="42">
        <f t="shared" ref="K6:K19" si="2">J6/I6*100</f>
        <v>2.915398793095465</v>
      </c>
      <c r="L6" s="37">
        <f t="shared" ref="L6:L19" si="3">MIN(F6:H6)</f>
        <v>997.5</v>
      </c>
      <c r="M6" s="37">
        <f t="shared" ref="M6:M19" si="4">E6*L6</f>
        <v>997.5</v>
      </c>
    </row>
    <row r="7" spans="1:13" ht="15" customHeight="1" thickBot="1" x14ac:dyDescent="0.25">
      <c r="A7" s="42">
        <f>A6+1</f>
        <v>2</v>
      </c>
      <c r="B7" s="84"/>
      <c r="C7" s="44" t="s">
        <v>32</v>
      </c>
      <c r="D7" s="54" t="s">
        <v>48</v>
      </c>
      <c r="E7" s="48">
        <v>4</v>
      </c>
      <c r="F7" s="49">
        <v>427.5</v>
      </c>
      <c r="G7" s="50">
        <v>450</v>
      </c>
      <c r="H7" s="50">
        <v>500</v>
      </c>
      <c r="I7" s="37">
        <f t="shared" si="0"/>
        <v>459.16666666666669</v>
      </c>
      <c r="J7" s="43">
        <f t="shared" si="1"/>
        <v>37.109073463687196</v>
      </c>
      <c r="K7" s="42">
        <f t="shared" si="2"/>
        <v>8.0818308813837803</v>
      </c>
      <c r="L7" s="37">
        <f t="shared" si="3"/>
        <v>427.5</v>
      </c>
      <c r="M7" s="37">
        <f t="shared" si="4"/>
        <v>1710</v>
      </c>
    </row>
    <row r="8" spans="1:13" ht="15" customHeight="1" thickBot="1" x14ac:dyDescent="0.25">
      <c r="A8" s="56">
        <f t="shared" ref="A8:A13" si="5">A7+1</f>
        <v>3</v>
      </c>
      <c r="B8" s="84"/>
      <c r="C8" s="44" t="s">
        <v>33</v>
      </c>
      <c r="D8" s="54" t="s">
        <v>48</v>
      </c>
      <c r="E8" s="48">
        <v>2</v>
      </c>
      <c r="F8" s="49">
        <v>3420</v>
      </c>
      <c r="G8" s="50">
        <v>3600</v>
      </c>
      <c r="H8" s="50">
        <v>3750</v>
      </c>
      <c r="I8" s="37">
        <f t="shared" si="0"/>
        <v>3590</v>
      </c>
      <c r="J8" s="43">
        <f t="shared" si="1"/>
        <v>165.22711641858305</v>
      </c>
      <c r="K8" s="42">
        <f t="shared" si="2"/>
        <v>4.602426641186157</v>
      </c>
      <c r="L8" s="37">
        <f t="shared" si="3"/>
        <v>3420</v>
      </c>
      <c r="M8" s="37">
        <f t="shared" si="4"/>
        <v>6840</v>
      </c>
    </row>
    <row r="9" spans="1:13" ht="15" customHeight="1" thickBot="1" x14ac:dyDescent="0.25">
      <c r="A9" s="56">
        <f t="shared" si="5"/>
        <v>4</v>
      </c>
      <c r="B9" s="84"/>
      <c r="C9" s="44" t="s">
        <v>34</v>
      </c>
      <c r="D9" s="54" t="s">
        <v>48</v>
      </c>
      <c r="E9" s="48">
        <v>2</v>
      </c>
      <c r="F9" s="49">
        <v>3420</v>
      </c>
      <c r="G9" s="50">
        <v>3600</v>
      </c>
      <c r="H9" s="50">
        <v>3750</v>
      </c>
      <c r="I9" s="37">
        <f t="shared" si="0"/>
        <v>3590</v>
      </c>
      <c r="J9" s="43">
        <f t="shared" si="1"/>
        <v>165.22711641858305</v>
      </c>
      <c r="K9" s="42">
        <f t="shared" si="2"/>
        <v>4.602426641186157</v>
      </c>
      <c r="L9" s="37">
        <f t="shared" si="3"/>
        <v>3420</v>
      </c>
      <c r="M9" s="37">
        <f t="shared" si="4"/>
        <v>6840</v>
      </c>
    </row>
    <row r="10" spans="1:13" ht="15" customHeight="1" thickBot="1" x14ac:dyDescent="0.25">
      <c r="A10" s="56">
        <f t="shared" si="5"/>
        <v>5</v>
      </c>
      <c r="B10" s="84"/>
      <c r="C10" s="44" t="s">
        <v>35</v>
      </c>
      <c r="D10" s="54" t="s">
        <v>48</v>
      </c>
      <c r="E10" s="48">
        <v>4</v>
      </c>
      <c r="F10" s="49">
        <v>5220</v>
      </c>
      <c r="G10" s="50">
        <v>5485</v>
      </c>
      <c r="H10" s="50">
        <v>5610</v>
      </c>
      <c r="I10" s="37">
        <f t="shared" si="0"/>
        <v>5438.333333333333</v>
      </c>
      <c r="J10" s="43">
        <f t="shared" si="1"/>
        <v>199.14400149975228</v>
      </c>
      <c r="K10" s="42">
        <f t="shared" si="2"/>
        <v>3.6618572142154879</v>
      </c>
      <c r="L10" s="37">
        <f t="shared" si="3"/>
        <v>5220</v>
      </c>
      <c r="M10" s="37">
        <f t="shared" si="4"/>
        <v>20880</v>
      </c>
    </row>
    <row r="11" spans="1:13" ht="15" customHeight="1" thickBot="1" x14ac:dyDescent="0.25">
      <c r="A11" s="56">
        <f t="shared" si="5"/>
        <v>6</v>
      </c>
      <c r="B11" s="84"/>
      <c r="C11" s="45" t="s">
        <v>36</v>
      </c>
      <c r="D11" s="54" t="s">
        <v>48</v>
      </c>
      <c r="E11" s="48">
        <v>1</v>
      </c>
      <c r="F11" s="49">
        <v>5552.5</v>
      </c>
      <c r="G11" s="51">
        <v>6700</v>
      </c>
      <c r="H11" s="50">
        <v>6300</v>
      </c>
      <c r="I11" s="37">
        <f t="shared" si="0"/>
        <v>6184.166666666667</v>
      </c>
      <c r="J11" s="43">
        <f t="shared" si="1"/>
        <v>582.45350315139603</v>
      </c>
      <c r="K11" s="42">
        <f t="shared" si="2"/>
        <v>9.418463869851438</v>
      </c>
      <c r="L11" s="37">
        <f t="shared" si="3"/>
        <v>5552.5</v>
      </c>
      <c r="M11" s="37">
        <f t="shared" si="4"/>
        <v>5552.5</v>
      </c>
    </row>
    <row r="12" spans="1:13" ht="15" customHeight="1" thickBot="1" x14ac:dyDescent="0.25">
      <c r="A12" s="56">
        <f t="shared" si="5"/>
        <v>7</v>
      </c>
      <c r="B12" s="84"/>
      <c r="C12" s="46" t="s">
        <v>37</v>
      </c>
      <c r="D12" s="54" t="s">
        <v>48</v>
      </c>
      <c r="E12" s="48">
        <v>1</v>
      </c>
      <c r="F12" s="52">
        <v>5742.5</v>
      </c>
      <c r="G12" s="51">
        <v>6500</v>
      </c>
      <c r="H12" s="50">
        <v>6150</v>
      </c>
      <c r="I12" s="37">
        <f t="shared" si="0"/>
        <v>6130.833333333333</v>
      </c>
      <c r="J12" s="43">
        <f t="shared" si="1"/>
        <v>379.1135493929666</v>
      </c>
      <c r="K12" s="42">
        <f t="shared" si="2"/>
        <v>6.1837197128117429</v>
      </c>
      <c r="L12" s="37">
        <f t="shared" si="3"/>
        <v>5742.5</v>
      </c>
      <c r="M12" s="37">
        <f t="shared" si="4"/>
        <v>5742.5</v>
      </c>
    </row>
    <row r="13" spans="1:13" ht="15" customHeight="1" thickBot="1" x14ac:dyDescent="0.25">
      <c r="A13" s="56">
        <f t="shared" si="5"/>
        <v>8</v>
      </c>
      <c r="B13" s="84"/>
      <c r="C13" s="44" t="s">
        <v>38</v>
      </c>
      <c r="D13" s="54" t="s">
        <v>48</v>
      </c>
      <c r="E13" s="48">
        <v>1</v>
      </c>
      <c r="F13" s="49">
        <v>18260</v>
      </c>
      <c r="G13" s="51">
        <v>22130</v>
      </c>
      <c r="H13" s="50">
        <v>20530</v>
      </c>
      <c r="I13" s="37">
        <f t="shared" si="0"/>
        <v>20306.666666666668</v>
      </c>
      <c r="J13" s="43">
        <f t="shared" si="1"/>
        <v>1944.6422121648325</v>
      </c>
      <c r="K13" s="42">
        <f t="shared" si="2"/>
        <v>9.5763733363337114</v>
      </c>
      <c r="L13" s="37">
        <f t="shared" si="3"/>
        <v>18260</v>
      </c>
      <c r="M13" s="37">
        <f t="shared" si="4"/>
        <v>18260</v>
      </c>
    </row>
    <row r="14" spans="1:13" ht="15" customHeight="1" thickBot="1" x14ac:dyDescent="0.25">
      <c r="A14" s="60">
        <v>9</v>
      </c>
      <c r="B14" s="84"/>
      <c r="C14" s="63" t="s">
        <v>56</v>
      </c>
      <c r="D14" s="60" t="s">
        <v>48</v>
      </c>
      <c r="E14" s="48">
        <v>2</v>
      </c>
      <c r="F14" s="49">
        <v>5700</v>
      </c>
      <c r="G14" s="51">
        <v>5700</v>
      </c>
      <c r="H14" s="50">
        <v>6000</v>
      </c>
      <c r="I14" s="37">
        <f t="shared" ref="I14:I18" si="6">AVERAGE(F14:H14)</f>
        <v>5800</v>
      </c>
      <c r="J14" s="61">
        <f t="shared" ref="J14:J18" si="7">SQRT(((SUM((POWER(H14-I14,2)),(POWER(G14-I14,2)),(POWER(F14-I14,2))))/(COLUMNS(F14:H14)-1)))</f>
        <v>173.20508075688772</v>
      </c>
      <c r="K14" s="60">
        <f t="shared" ref="K14:K18" si="8">J14/I14*100</f>
        <v>2.986294495808409</v>
      </c>
      <c r="L14" s="37">
        <f t="shared" ref="L14:L18" si="9">MIN(F14:H14)</f>
        <v>5700</v>
      </c>
      <c r="M14" s="37">
        <f t="shared" ref="M14:M18" si="10">E14*L14</f>
        <v>11400</v>
      </c>
    </row>
    <row r="15" spans="1:13" ht="15" customHeight="1" thickBot="1" x14ac:dyDescent="0.25">
      <c r="A15" s="60">
        <v>10</v>
      </c>
      <c r="B15" s="84"/>
      <c r="C15" s="63" t="s">
        <v>39</v>
      </c>
      <c r="D15" s="60" t="s">
        <v>48</v>
      </c>
      <c r="E15" s="48">
        <v>1</v>
      </c>
      <c r="F15" s="49">
        <v>6052.5</v>
      </c>
      <c r="G15" s="51">
        <v>6450</v>
      </c>
      <c r="H15" s="50">
        <v>6425</v>
      </c>
      <c r="I15" s="37">
        <f t="shared" si="6"/>
        <v>6309.166666666667</v>
      </c>
      <c r="J15" s="61">
        <f t="shared" si="7"/>
        <v>222.63104755027618</v>
      </c>
      <c r="K15" s="60">
        <f t="shared" si="8"/>
        <v>3.5286918116540931</v>
      </c>
      <c r="L15" s="37">
        <f t="shared" si="9"/>
        <v>6052.5</v>
      </c>
      <c r="M15" s="37">
        <f t="shared" si="10"/>
        <v>6052.5</v>
      </c>
    </row>
    <row r="16" spans="1:13" ht="15" customHeight="1" thickBot="1" x14ac:dyDescent="0.25">
      <c r="A16" s="60">
        <v>11</v>
      </c>
      <c r="B16" s="84"/>
      <c r="C16" s="63" t="s">
        <v>40</v>
      </c>
      <c r="D16" s="60" t="s">
        <v>48</v>
      </c>
      <c r="E16" s="48">
        <v>4</v>
      </c>
      <c r="F16" s="49">
        <v>3720</v>
      </c>
      <c r="G16" s="51">
        <v>3875.5</v>
      </c>
      <c r="H16" s="50">
        <v>3807.5</v>
      </c>
      <c r="I16" s="37">
        <f t="shared" si="6"/>
        <v>3801</v>
      </c>
      <c r="J16" s="61">
        <f t="shared" si="7"/>
        <v>77.95351178747498</v>
      </c>
      <c r="K16" s="60">
        <f t="shared" si="8"/>
        <v>2.0508685026960007</v>
      </c>
      <c r="L16" s="37">
        <f t="shared" si="9"/>
        <v>3720</v>
      </c>
      <c r="M16" s="37">
        <f t="shared" si="10"/>
        <v>14880</v>
      </c>
    </row>
    <row r="17" spans="1:14" ht="15" customHeight="1" thickBot="1" x14ac:dyDescent="0.25">
      <c r="A17" s="60">
        <v>12</v>
      </c>
      <c r="B17" s="84"/>
      <c r="C17" s="63" t="s">
        <v>41</v>
      </c>
      <c r="D17" s="60" t="s">
        <v>48</v>
      </c>
      <c r="E17" s="48">
        <v>2</v>
      </c>
      <c r="F17" s="49">
        <v>3837.5</v>
      </c>
      <c r="G17" s="51">
        <v>4310</v>
      </c>
      <c r="H17" s="50">
        <v>4390</v>
      </c>
      <c r="I17" s="37">
        <f t="shared" si="6"/>
        <v>4179.166666666667</v>
      </c>
      <c r="J17" s="61">
        <f t="shared" si="7"/>
        <v>298.58346125218208</v>
      </c>
      <c r="K17" s="60">
        <f t="shared" si="8"/>
        <v>7.1445693619664699</v>
      </c>
      <c r="L17" s="37">
        <f t="shared" si="9"/>
        <v>3837.5</v>
      </c>
      <c r="M17" s="37">
        <f t="shared" si="10"/>
        <v>7675</v>
      </c>
    </row>
    <row r="18" spans="1:14" ht="15" customHeight="1" thickBot="1" x14ac:dyDescent="0.25">
      <c r="A18" s="60">
        <v>13</v>
      </c>
      <c r="B18" s="84"/>
      <c r="C18" s="63" t="s">
        <v>42</v>
      </c>
      <c r="D18" s="60" t="s">
        <v>48</v>
      </c>
      <c r="E18" s="48">
        <v>1</v>
      </c>
      <c r="F18" s="49">
        <v>6665</v>
      </c>
      <c r="G18" s="51">
        <v>8090</v>
      </c>
      <c r="H18" s="50">
        <v>7870</v>
      </c>
      <c r="I18" s="37">
        <f t="shared" si="6"/>
        <v>7541.666666666667</v>
      </c>
      <c r="J18" s="61">
        <f t="shared" si="7"/>
        <v>767.14296798793202</v>
      </c>
      <c r="K18" s="60">
        <f t="shared" si="8"/>
        <v>10.172061453983629</v>
      </c>
      <c r="L18" s="37">
        <f t="shared" si="9"/>
        <v>6665</v>
      </c>
      <c r="M18" s="37">
        <f t="shared" si="10"/>
        <v>6665</v>
      </c>
    </row>
    <row r="19" spans="1:14" ht="15" customHeight="1" thickBot="1" x14ac:dyDescent="0.25">
      <c r="A19" s="56">
        <v>14</v>
      </c>
      <c r="B19" s="84"/>
      <c r="C19" s="63" t="s">
        <v>44</v>
      </c>
      <c r="D19" s="58" t="s">
        <v>48</v>
      </c>
      <c r="E19" s="62">
        <v>1</v>
      </c>
      <c r="F19" s="50">
        <v>4275</v>
      </c>
      <c r="G19" s="51">
        <v>5100</v>
      </c>
      <c r="H19" s="50">
        <v>5000</v>
      </c>
      <c r="I19" s="37">
        <f t="shared" si="0"/>
        <v>4791.666666666667</v>
      </c>
      <c r="J19" s="43">
        <f t="shared" si="1"/>
        <v>450.23142197466996</v>
      </c>
      <c r="K19" s="42">
        <f t="shared" si="2"/>
        <v>9.396134023819199</v>
      </c>
      <c r="L19" s="37">
        <f t="shared" si="3"/>
        <v>4275</v>
      </c>
      <c r="M19" s="37">
        <f t="shared" si="4"/>
        <v>4275</v>
      </c>
    </row>
    <row r="20" spans="1:14" ht="18.75" customHeight="1" thickBot="1" x14ac:dyDescent="0.25">
      <c r="A20" s="56">
        <v>15</v>
      </c>
      <c r="B20" s="84"/>
      <c r="C20" s="63" t="s">
        <v>51</v>
      </c>
      <c r="D20" s="58" t="s">
        <v>48</v>
      </c>
      <c r="E20" s="62">
        <v>1</v>
      </c>
      <c r="F20" s="50">
        <v>12157.5</v>
      </c>
      <c r="G20" s="51">
        <v>13585</v>
      </c>
      <c r="H20" s="50">
        <v>13160</v>
      </c>
      <c r="I20" s="37">
        <f t="shared" ref="I20:I24" si="11">AVERAGE(F20:H20)</f>
        <v>12967.5</v>
      </c>
      <c r="J20" s="55">
        <f t="shared" ref="J20:J24" si="12">SQRT(((SUM((POWER(H20-I20,2)),(POWER(G20-I20,2)),(POWER(F20-I20,2))))/(COLUMNS(F20:H20)-1)))</f>
        <v>732.96060603554952</v>
      </c>
      <c r="K20" s="54">
        <f t="shared" ref="K20:K24" si="13">J20/I20*100</f>
        <v>5.6522892310433743</v>
      </c>
      <c r="L20" s="37">
        <f t="shared" ref="L20:L24" si="14">MIN(F20:H20)</f>
        <v>12157.5</v>
      </c>
      <c r="M20" s="37">
        <f t="shared" ref="M20:M24" si="15">E20*L20</f>
        <v>12157.5</v>
      </c>
      <c r="N20" s="7"/>
    </row>
    <row r="21" spans="1:14" ht="18.75" customHeight="1" thickBot="1" x14ac:dyDescent="0.25">
      <c r="A21" s="60">
        <v>16</v>
      </c>
      <c r="B21" s="84"/>
      <c r="C21" s="63" t="s">
        <v>52</v>
      </c>
      <c r="D21" s="60" t="s">
        <v>48</v>
      </c>
      <c r="E21" s="48">
        <v>1</v>
      </c>
      <c r="F21" s="49">
        <v>1727.5</v>
      </c>
      <c r="G21" s="51">
        <v>1810</v>
      </c>
      <c r="H21" s="50">
        <v>1890</v>
      </c>
      <c r="I21" s="37">
        <f t="shared" ref="I21:I23" si="16">AVERAGE(F21:H21)</f>
        <v>1809.1666666666667</v>
      </c>
      <c r="J21" s="61">
        <f t="shared" ref="J21:J23" si="17">SQRT(((SUM((POWER(H21-I21,2)),(POWER(G21-I21,2)),(POWER(F21-I21,2))))/(COLUMNS(F21:H21)-1)))</f>
        <v>81.253205064990112</v>
      </c>
      <c r="K21" s="60">
        <f t="shared" ref="K21:K23" si="18">J21/I21*100</f>
        <v>4.4911951210496603</v>
      </c>
      <c r="L21" s="37">
        <f t="shared" ref="L21:L23" si="19">MIN(F21:H21)</f>
        <v>1727.5</v>
      </c>
      <c r="M21" s="37">
        <f t="shared" ref="M21:M23" si="20">E21*L21</f>
        <v>1727.5</v>
      </c>
      <c r="N21" s="7"/>
    </row>
    <row r="22" spans="1:14" ht="18.75" customHeight="1" thickBot="1" x14ac:dyDescent="0.25">
      <c r="A22" s="60">
        <v>17</v>
      </c>
      <c r="B22" s="84"/>
      <c r="C22" s="63" t="s">
        <v>53</v>
      </c>
      <c r="D22" s="60" t="s">
        <v>48</v>
      </c>
      <c r="E22" s="48">
        <v>1</v>
      </c>
      <c r="F22" s="49">
        <v>2347.5</v>
      </c>
      <c r="G22" s="51">
        <v>2580</v>
      </c>
      <c r="H22" s="50">
        <v>2700</v>
      </c>
      <c r="I22" s="37">
        <f t="shared" si="16"/>
        <v>2542.5</v>
      </c>
      <c r="J22" s="61">
        <f t="shared" si="17"/>
        <v>179.21704718022781</v>
      </c>
      <c r="K22" s="60">
        <f t="shared" si="18"/>
        <v>7.0488514131849671</v>
      </c>
      <c r="L22" s="37">
        <f t="shared" si="19"/>
        <v>2347.5</v>
      </c>
      <c r="M22" s="37">
        <f t="shared" si="20"/>
        <v>2347.5</v>
      </c>
      <c r="N22" s="7"/>
    </row>
    <row r="23" spans="1:14" ht="18.75" customHeight="1" thickBot="1" x14ac:dyDescent="0.25">
      <c r="A23" s="60">
        <v>18</v>
      </c>
      <c r="B23" s="84"/>
      <c r="C23" s="63" t="s">
        <v>54</v>
      </c>
      <c r="D23" s="60" t="s">
        <v>48</v>
      </c>
      <c r="E23" s="48">
        <v>1</v>
      </c>
      <c r="F23" s="49">
        <v>1347.5</v>
      </c>
      <c r="G23" s="51">
        <v>1460</v>
      </c>
      <c r="H23" s="50">
        <v>1550</v>
      </c>
      <c r="I23" s="37">
        <f t="shared" si="16"/>
        <v>1452.5</v>
      </c>
      <c r="J23" s="61">
        <f t="shared" si="17"/>
        <v>101.45811943851513</v>
      </c>
      <c r="K23" s="60">
        <f t="shared" si="18"/>
        <v>6.9850684639253107</v>
      </c>
      <c r="L23" s="37">
        <f t="shared" si="19"/>
        <v>1347.5</v>
      </c>
      <c r="M23" s="37">
        <f t="shared" si="20"/>
        <v>1347.5</v>
      </c>
      <c r="N23" s="7"/>
    </row>
    <row r="24" spans="1:14" ht="18.75" customHeight="1" thickBot="1" x14ac:dyDescent="0.25">
      <c r="A24" s="56">
        <v>19</v>
      </c>
      <c r="B24" s="84"/>
      <c r="C24" s="63" t="s">
        <v>43</v>
      </c>
      <c r="D24" s="56" t="s">
        <v>48</v>
      </c>
      <c r="E24" s="48">
        <v>1</v>
      </c>
      <c r="F24" s="49">
        <v>127870</v>
      </c>
      <c r="G24" s="51">
        <v>157000</v>
      </c>
      <c r="H24" s="50">
        <v>141000</v>
      </c>
      <c r="I24" s="37">
        <f t="shared" si="11"/>
        <v>141956.66666666666</v>
      </c>
      <c r="J24" s="57">
        <f t="shared" si="12"/>
        <v>14588.544592704693</v>
      </c>
      <c r="K24" s="56">
        <f t="shared" si="13"/>
        <v>10.276759052789368</v>
      </c>
      <c r="L24" s="37">
        <f t="shared" si="14"/>
        <v>127870</v>
      </c>
      <c r="M24" s="37">
        <f t="shared" si="15"/>
        <v>127870</v>
      </c>
      <c r="N24" s="7"/>
    </row>
    <row r="25" spans="1:14" s="2" customFormat="1" ht="19.149999999999999" customHeight="1" x14ac:dyDescent="0.25">
      <c r="A25" s="73"/>
      <c r="B25" s="73"/>
      <c r="C25" s="73"/>
      <c r="D25" s="40"/>
      <c r="E25" s="40"/>
      <c r="F25" s="47"/>
      <c r="G25" s="47"/>
      <c r="H25" s="47"/>
      <c r="I25" s="40"/>
      <c r="J25" s="40"/>
      <c r="K25" s="40"/>
      <c r="L25" s="40"/>
      <c r="M25" s="40"/>
    </row>
    <row r="26" spans="1:14" ht="21.75" customHeight="1" x14ac:dyDescent="0.2">
      <c r="A26" s="83" t="s">
        <v>0</v>
      </c>
      <c r="B26" s="83"/>
      <c r="C26" s="83"/>
      <c r="D26" s="83"/>
      <c r="E26" s="83"/>
      <c r="F26" s="83"/>
      <c r="G26" s="83"/>
      <c r="H26" s="83"/>
      <c r="I26" s="53">
        <f>SUM(M6:M24)</f>
        <v>263220</v>
      </c>
      <c r="J26" s="38" t="s">
        <v>8</v>
      </c>
      <c r="K26" s="38"/>
      <c r="L26" s="38"/>
      <c r="M26" s="39"/>
    </row>
    <row r="27" spans="1:14" s="2" customFormat="1" ht="51.75" customHeight="1" x14ac:dyDescent="0.25">
      <c r="A27" s="76" t="s">
        <v>30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4" ht="16.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4" ht="45" customHeight="1" x14ac:dyDescent="0.2">
      <c r="A29" s="72" t="s">
        <v>45</v>
      </c>
      <c r="B29" s="72"/>
      <c r="C29" s="72"/>
      <c r="D29" s="74" t="s">
        <v>50</v>
      </c>
      <c r="E29" s="74"/>
      <c r="F29" s="74"/>
      <c r="G29" s="74"/>
      <c r="H29" s="40"/>
      <c r="I29" s="40"/>
      <c r="J29" s="40"/>
      <c r="K29" s="40"/>
      <c r="L29" s="40"/>
      <c r="M29" s="40"/>
      <c r="N29" s="7"/>
    </row>
    <row r="30" spans="1:14" x14ac:dyDescent="0.2">
      <c r="A30" s="19"/>
      <c r="B30" s="27"/>
      <c r="C30" s="25"/>
      <c r="D30" s="21"/>
      <c r="E30" s="22"/>
      <c r="F30" s="26"/>
      <c r="G30" s="26"/>
      <c r="H30" s="26"/>
      <c r="I30" s="23"/>
      <c r="J30" s="20"/>
      <c r="K30" s="21"/>
      <c r="L30" s="24"/>
      <c r="M30" s="23"/>
      <c r="N30" s="7"/>
    </row>
    <row r="31" spans="1:14" x14ac:dyDescent="0.2">
      <c r="A31" s="7"/>
      <c r="B31" s="7"/>
      <c r="C31" s="1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4" x14ac:dyDescent="0.2">
      <c r="A32" s="7"/>
      <c r="B32" s="7"/>
      <c r="C32" s="17"/>
      <c r="D32" s="7"/>
      <c r="E32" s="7"/>
      <c r="F32" s="7"/>
      <c r="G32" s="7"/>
      <c r="H32" s="7"/>
      <c r="I32" s="7"/>
      <c r="J32" s="7"/>
      <c r="K32" s="7"/>
      <c r="L32" s="7"/>
      <c r="M32" s="18"/>
    </row>
  </sheetData>
  <mergeCells count="16">
    <mergeCell ref="A29:C29"/>
    <mergeCell ref="A25:C25"/>
    <mergeCell ref="D29:G29"/>
    <mergeCell ref="F2:M2"/>
    <mergeCell ref="A27:M27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26:H26"/>
    <mergeCell ref="B6:B24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ГИТО С и В</cp:lastModifiedBy>
  <cp:lastPrinted>2026-06-11T05:15:07Z</cp:lastPrinted>
  <dcterms:created xsi:type="dcterms:W3CDTF">2014-01-15T18:15:09Z</dcterms:created>
  <dcterms:modified xsi:type="dcterms:W3CDTF">2026-06-19T05:41:59Z</dcterms:modified>
</cp:coreProperties>
</file>