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bup.local\dfs\Планирование и организация торгов. Общие документы\Отдел связи\2026\- (44-ФЗ. ЕАТ Березка) Оборудование видеонаблюдения Щельяюр\"/>
    </mc:Choice>
  </mc:AlternateContent>
  <bookViews>
    <workbookView xWindow="360" yWindow="15" windowWidth="20955" windowHeight="9720"/>
  </bookViews>
  <sheets>
    <sheet name="Расчет цены (2)" sheetId="1" r:id="rId1"/>
  </sheets>
  <calcPr calcId="162913"/>
</workbook>
</file>

<file path=xl/calcChain.xml><?xml version="1.0" encoding="utf-8"?>
<calcChain xmlns="http://schemas.openxmlformats.org/spreadsheetml/2006/main">
  <c r="M8" i="1" l="1"/>
  <c r="M9" i="1"/>
  <c r="M10" i="1"/>
  <c r="M11" i="1"/>
  <c r="N11" i="1" s="1"/>
  <c r="M7" i="1"/>
  <c r="J11" i="1"/>
  <c r="K11" i="1"/>
  <c r="L11" i="1" s="1"/>
  <c r="H12" i="1"/>
  <c r="G12" i="1"/>
  <c r="F12" i="1"/>
  <c r="M12" i="1" l="1"/>
  <c r="J8" i="1"/>
  <c r="K8" i="1"/>
  <c r="L8" i="1" s="1"/>
  <c r="N8" i="1"/>
  <c r="J9" i="1"/>
  <c r="K9" i="1"/>
  <c r="L9" i="1" s="1"/>
  <c r="N9" i="1"/>
  <c r="J10" i="1"/>
  <c r="K10" i="1"/>
  <c r="L10" i="1" s="1"/>
  <c r="N10" i="1"/>
  <c r="K7" i="1" l="1"/>
  <c r="J7" i="1"/>
  <c r="L7" i="1" l="1"/>
  <c r="N7" i="1"/>
  <c r="N12" i="1" s="1"/>
</calcChain>
</file>

<file path=xl/sharedStrings.xml><?xml version="1.0" encoding="utf-8"?>
<sst xmlns="http://schemas.openxmlformats.org/spreadsheetml/2006/main" count="39" uniqueCount="31">
  <si>
    <t>Приложение к извещению
об осуществлении закупки</t>
  </si>
  <si>
    <t>Обоснование начальной (максимальной) цены контракта</t>
  </si>
  <si>
    <r>
      <rPr>
        <b/>
        <sz val="12"/>
        <rFont val="Times New Roman"/>
        <family val="1"/>
        <charset val="204"/>
      </rPr>
      <t>Используемый метод определения Н(М)ЦК: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</si>
  <si>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</si>
  <si>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</si>
  <si>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</si>
  <si>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</si>
  <si>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</si>
  <si>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</si>
  <si>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</si>
  <si>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Устанновленая цена за единицу измерения, руб.</t>
  </si>
  <si>
    <t>Установленная Н(М)ЦК,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</si>
  <si>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</si>
  <si>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</si>
  <si>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</si>
  <si>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</si>
  <si>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</si>
  <si>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</si>
  <si>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В соответствии с описанием объекта закупки</t>
  </si>
  <si>
    <t>Всего</t>
  </si>
  <si>
    <t>Начальная (максимальная) цена контракта установлена на основании минимального ценового предложения.</t>
  </si>
  <si>
    <t>Дата подготовки обоснования НМЦК:</t>
  </si>
  <si>
    <t>Предмет контракта: Поставка вычислительной техники</t>
  </si>
  <si>
    <t>Шт.</t>
  </si>
  <si>
    <t>Начальная (максимальная) цена контракта принята в сумме 113 818.32 (сто тринадцать тысяч восемьсот восемнадцать) рублей 32 копейки.</t>
  </si>
  <si>
    <r>
      <t xml:space="preserve">Коэффициент вариации цен V (%)
</t>
    </r>
    <r>
      <rPr>
        <i/>
        <sz val="10"/>
        <rFont val="Times New Roman"/>
        <family val="1"/>
        <charset val="204"/>
      </rPr>
      <t xml:space="preserve"> (не должен превышать 33%)</t>
    </r>
  </si>
  <si>
    <t>Коммутатор TFortis PSW-2G6F+ или эквивалент</t>
  </si>
  <si>
    <t>Источник бесперебойного питания STR500SL Штиль или эквивалент</t>
  </si>
  <si>
    <t>Кабель питания Cablexpert PC-186-VDE-10M, Schuko-C13 10 А, 10 м или эквивалент</t>
  </si>
  <si>
    <t>Трансивер SFP RJ-45 SFP-1G-T с разъемом RJ45 (медный), 1.25G, 100 м, cat 5E или эквивалент</t>
  </si>
  <si>
    <t>Комплект антенны 4G Antex Petra BB MIMO 2*2 15f, переходники SMA-F, пигтейлы TS9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</si>
</sst>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2" fontId="1" fillId="0" borderId="0" xfId="0" applyNumberFormat="1" applyFont="1"/>
    <xf numFmtId="0" fontId="4" fillId="0" borderId="0" xfId="0" applyFont="1"/>
    <xf numFmtId="0" fontId="2" fillId="0" borderId="0" xfId="0" applyFont="1"/>
    <xf numFmtId="14" fontId="7" fillId="0" borderId="0" xfId="0" applyNumberFormat="1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</cellXfs>
  <cellStyles count="1">
    <cellStyle name="Обычный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9620250" y="3362324"/>
          <a:ext cx="9334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8591550" y="3333750"/>
          <a:ext cx="1000125" cy="4381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tabSelected="1" topLeftCell="B1" workbookViewId="0">
      <selection activeCell="P15" sqref="P15"/>
    </sheetView>
  </sheetViews>
  <sheetFormatPr defaultColWidth="9.140625" defaultRowHeight="12.75" x14ac:dyDescent="0.2"/>
  <cols>
    <col min="1" max="1" width="3.140625" style="1" customWidth="1"/>
    <col min="2" max="2" width="54.140625" style="1" customWidth="1"/>
    <col min="3" max="3" width="17.42578125" style="1" customWidth="1"/>
    <col min="4" max="4" width="5.85546875" style="1" customWidth="1"/>
    <col min="5" max="5" width="5" style="1" customWidth="1"/>
    <col min="6" max="6" width="14.7109375" style="1" customWidth="1"/>
    <col min="7" max="7" width="17.5703125" style="1" customWidth="1"/>
    <col min="8" max="8" width="16" style="1" customWidth="1"/>
    <col min="9" max="9" width="9.42578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5" width="3.42578125" style="1" customWidth="1"/>
    <col min="16" max="16" width="10" style="1" bestFit="1" customWidth="1"/>
    <col min="17" max="18" width="11.42578125" style="1" customWidth="1"/>
    <col min="19" max="19" width="14" style="1" customWidth="1"/>
    <col min="20" max="16384" width="9.140625" style="1"/>
  </cols>
  <sheetData>
    <row r="1" spans="1:19" ht="24.7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9" ht="40.9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9" ht="55.5" customHeight="1" x14ac:dyDescent="0.2">
      <c r="A3" s="32" t="s">
        <v>22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9" s="2" customFormat="1" ht="52.5" customHeight="1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9" ht="39" customHeight="1" x14ac:dyDescent="0.2">
      <c r="A5" s="34" t="s">
        <v>3</v>
      </c>
      <c r="B5" s="34" t="s">
        <v>4</v>
      </c>
      <c r="C5" s="35" t="s">
        <v>5</v>
      </c>
      <c r="D5" s="35" t="s">
        <v>6</v>
      </c>
      <c r="E5" s="35" t="s">
        <v>7</v>
      </c>
      <c r="F5" s="37" t="s">
        <v>8</v>
      </c>
      <c r="G5" s="38"/>
      <c r="H5" s="38"/>
      <c r="I5" s="39"/>
      <c r="J5" s="40" t="s">
        <v>9</v>
      </c>
      <c r="K5" s="40"/>
      <c r="L5" s="40"/>
      <c r="M5" s="41" t="s">
        <v>10</v>
      </c>
      <c r="N5" s="35" t="s">
        <v>11</v>
      </c>
      <c r="P5" s="43"/>
      <c r="Q5" s="43"/>
      <c r="R5" s="44"/>
      <c r="S5" s="44"/>
    </row>
    <row r="6" spans="1:19" ht="135.75" customHeight="1" x14ac:dyDescent="0.2">
      <c r="A6" s="35"/>
      <c r="B6" s="35"/>
      <c r="C6" s="36"/>
      <c r="D6" s="36"/>
      <c r="E6" s="36"/>
      <c r="F6" s="4" t="s">
        <v>12</v>
      </c>
      <c r="G6" s="4" t="s">
        <v>13</v>
      </c>
      <c r="H6" s="4" t="s">
        <v>14</v>
      </c>
      <c r="I6" s="4" t="s">
        <v>15</v>
      </c>
      <c r="J6" s="3" t="s">
        <v>16</v>
      </c>
      <c r="K6" s="5" t="s">
        <v>17</v>
      </c>
      <c r="L6" s="5" t="s">
        <v>25</v>
      </c>
      <c r="M6" s="42"/>
      <c r="N6" s="36"/>
      <c r="P6" s="43"/>
      <c r="Q6" s="43"/>
      <c r="R6" s="43"/>
      <c r="S6" s="43"/>
    </row>
    <row r="7" spans="1:19" ht="50.1" customHeight="1" x14ac:dyDescent="0.2">
      <c r="A7" s="6">
        <v>1</v>
      </c>
      <c r="B7" s="28" t="s">
        <v>26</v>
      </c>
      <c r="C7" s="7" t="s">
        <v>18</v>
      </c>
      <c r="D7" s="21" t="s">
        <v>23</v>
      </c>
      <c r="E7" s="8">
        <v>1</v>
      </c>
      <c r="F7" s="22">
        <v>66887.679999999993</v>
      </c>
      <c r="G7" s="22">
        <v>67410.240000000005</v>
      </c>
      <c r="H7" s="22">
        <v>65842.559999999998</v>
      </c>
      <c r="I7" s="9"/>
      <c r="J7" s="9">
        <f>AVERAGE(F7:H7)</f>
        <v>66713.493333333332</v>
      </c>
      <c r="K7" s="10">
        <f>STDEV(F7:H7)</f>
        <v>798.22358505204409</v>
      </c>
      <c r="L7" s="11">
        <f>K7/J7*100</f>
        <v>1.1964949595185004</v>
      </c>
      <c r="M7" s="12">
        <f>H7</f>
        <v>65842.559999999998</v>
      </c>
      <c r="N7" s="13">
        <f>E7*M7</f>
        <v>65842.559999999998</v>
      </c>
      <c r="P7" s="25"/>
      <c r="Q7" s="27"/>
      <c r="R7" s="26"/>
      <c r="S7" s="25"/>
    </row>
    <row r="8" spans="1:19" ht="50.1" customHeight="1" x14ac:dyDescent="0.2">
      <c r="A8" s="6">
        <v>2</v>
      </c>
      <c r="B8" s="28" t="s">
        <v>27</v>
      </c>
      <c r="C8" s="7" t="s">
        <v>18</v>
      </c>
      <c r="D8" s="21" t="s">
        <v>23</v>
      </c>
      <c r="E8" s="8">
        <v>1</v>
      </c>
      <c r="F8" s="22">
        <v>41839.360000000001</v>
      </c>
      <c r="G8" s="22">
        <v>42166.23</v>
      </c>
      <c r="H8" s="22">
        <v>41185.620000000003</v>
      </c>
      <c r="I8" s="9"/>
      <c r="J8" s="9">
        <f t="shared" ref="J8:J10" si="0">AVERAGE(F8:H8)</f>
        <v>41730.403333333328</v>
      </c>
      <c r="K8" s="10">
        <f t="shared" ref="K8:K10" si="1">STDEV(F8:H8)</f>
        <v>499.30217247007187</v>
      </c>
      <c r="L8" s="11">
        <f t="shared" ref="L8:L10" si="2">K8/J8*100</f>
        <v>1.1964949595184964</v>
      </c>
      <c r="M8" s="12">
        <f t="shared" ref="M8:M11" si="3">H8</f>
        <v>41185.620000000003</v>
      </c>
      <c r="N8" s="13">
        <f t="shared" ref="N8:N10" si="4">E8*M8</f>
        <v>41185.620000000003</v>
      </c>
      <c r="P8" s="25"/>
      <c r="Q8" s="27"/>
      <c r="R8" s="26"/>
      <c r="S8" s="25"/>
    </row>
    <row r="9" spans="1:19" ht="50.1" customHeight="1" x14ac:dyDescent="0.2">
      <c r="A9" s="6">
        <v>3</v>
      </c>
      <c r="B9" s="28" t="s">
        <v>28</v>
      </c>
      <c r="C9" s="7" t="s">
        <v>18</v>
      </c>
      <c r="D9" s="21" t="s">
        <v>23</v>
      </c>
      <c r="E9" s="8">
        <v>1</v>
      </c>
      <c r="F9" s="22">
        <v>1168.6400000000001</v>
      </c>
      <c r="G9" s="22">
        <v>1177.77</v>
      </c>
      <c r="H9" s="22">
        <v>1150.3800000000001</v>
      </c>
      <c r="I9" s="9"/>
      <c r="J9" s="9">
        <f t="shared" si="0"/>
        <v>1165.5966666666666</v>
      </c>
      <c r="K9" s="10">
        <f t="shared" si="1"/>
        <v>13.946305364982216</v>
      </c>
      <c r="L9" s="11">
        <f t="shared" si="2"/>
        <v>1.1964949595184913</v>
      </c>
      <c r="M9" s="12">
        <f t="shared" si="3"/>
        <v>1150.3800000000001</v>
      </c>
      <c r="N9" s="13">
        <f t="shared" si="4"/>
        <v>1150.3800000000001</v>
      </c>
      <c r="P9" s="25"/>
      <c r="Q9" s="27"/>
      <c r="R9" s="26"/>
      <c r="S9" s="25"/>
    </row>
    <row r="10" spans="1:19" ht="50.1" customHeight="1" x14ac:dyDescent="0.2">
      <c r="A10" s="6">
        <v>4</v>
      </c>
      <c r="B10" s="28" t="s">
        <v>29</v>
      </c>
      <c r="C10" s="7" t="s">
        <v>18</v>
      </c>
      <c r="D10" s="21" t="s">
        <v>23</v>
      </c>
      <c r="E10" s="8">
        <v>1</v>
      </c>
      <c r="F10" s="22">
        <v>1132.8</v>
      </c>
      <c r="G10" s="22">
        <v>1141.6500000000001</v>
      </c>
      <c r="H10" s="22">
        <v>1115.0999999999999</v>
      </c>
      <c r="I10" s="9"/>
      <c r="J10" s="9">
        <f t="shared" si="0"/>
        <v>1129.8499999999999</v>
      </c>
      <c r="K10" s="10">
        <f t="shared" si="1"/>
        <v>13.518598300119812</v>
      </c>
      <c r="L10" s="11">
        <f t="shared" si="2"/>
        <v>1.1964949595185035</v>
      </c>
      <c r="M10" s="12">
        <f t="shared" si="3"/>
        <v>1115.0999999999999</v>
      </c>
      <c r="N10" s="13">
        <f t="shared" si="4"/>
        <v>1115.0999999999999</v>
      </c>
      <c r="P10" s="25"/>
      <c r="Q10" s="27"/>
      <c r="R10" s="26"/>
      <c r="S10" s="25"/>
    </row>
    <row r="11" spans="1:19" ht="50.1" customHeight="1" x14ac:dyDescent="0.2">
      <c r="A11" s="6">
        <v>5</v>
      </c>
      <c r="B11" s="28" t="s">
        <v>30</v>
      </c>
      <c r="C11" s="7" t="s">
        <v>18</v>
      </c>
      <c r="D11" s="21" t="s">
        <v>23</v>
      </c>
      <c r="E11" s="8">
        <v>1</v>
      </c>
      <c r="F11" s="22">
        <v>4596.4799999999996</v>
      </c>
      <c r="G11" s="22">
        <v>4632.3900000000003</v>
      </c>
      <c r="H11" s="22">
        <v>4524.66</v>
      </c>
      <c r="I11" s="9"/>
      <c r="J11" s="9">
        <f>AVERAGE(F11:H11)</f>
        <v>4584.5099999999993</v>
      </c>
      <c r="K11" s="10">
        <f>STDEV(F11:H11)</f>
        <v>54.853431068621582</v>
      </c>
      <c r="L11" s="11">
        <f>K11/J11*100</f>
        <v>1.1964949595185002</v>
      </c>
      <c r="M11" s="12">
        <f t="shared" si="3"/>
        <v>4524.66</v>
      </c>
      <c r="N11" s="13">
        <f>E11*M11</f>
        <v>4524.66</v>
      </c>
      <c r="P11" s="25"/>
      <c r="Q11" s="27"/>
      <c r="R11" s="26"/>
      <c r="S11" s="25"/>
    </row>
    <row r="12" spans="1:19" s="14" customFormat="1" ht="23.25" customHeight="1" x14ac:dyDescent="0.25">
      <c r="A12" s="45" t="s">
        <v>19</v>
      </c>
      <c r="B12" s="46"/>
      <c r="C12" s="45"/>
      <c r="D12" s="45"/>
      <c r="E12" s="15"/>
      <c r="F12" s="10">
        <f>SUM(F7:F11)</f>
        <v>115624.95999999999</v>
      </c>
      <c r="G12" s="10">
        <f>SUM(G7:G11)</f>
        <v>116528.28</v>
      </c>
      <c r="H12" s="10">
        <f>SUM(H7:H11)</f>
        <v>113818.32</v>
      </c>
      <c r="I12" s="16"/>
      <c r="J12" s="16"/>
      <c r="K12" s="16"/>
      <c r="L12" s="16"/>
      <c r="M12" s="16">
        <f>SUM(M7:M11)</f>
        <v>113818.32</v>
      </c>
      <c r="N12" s="16">
        <f>SUM(N7:N11)</f>
        <v>113818.32</v>
      </c>
      <c r="P12" s="24"/>
      <c r="Q12" s="24"/>
      <c r="R12" s="24"/>
      <c r="S12" s="24"/>
    </row>
    <row r="13" spans="1:19" x14ac:dyDescent="0.2">
      <c r="F13" s="17"/>
    </row>
    <row r="14" spans="1:19" ht="15.75" x14ac:dyDescent="0.25">
      <c r="B14" s="18" t="s">
        <v>20</v>
      </c>
      <c r="F14" s="19"/>
      <c r="G14" s="19"/>
    </row>
    <row r="15" spans="1:19" x14ac:dyDescent="0.2">
      <c r="H15" s="17"/>
    </row>
    <row r="16" spans="1:19" ht="15.75" x14ac:dyDescent="0.25">
      <c r="B16" s="23" t="s">
        <v>24</v>
      </c>
    </row>
    <row r="18" spans="2:7" ht="15" x14ac:dyDescent="0.25">
      <c r="B18" s="47" t="s">
        <v>21</v>
      </c>
      <c r="C18" s="47"/>
      <c r="D18" s="48">
        <v>46231</v>
      </c>
      <c r="E18" s="48"/>
      <c r="F18" s="48"/>
      <c r="G18" s="20"/>
    </row>
  </sheetData>
  <mergeCells count="19">
    <mergeCell ref="P5:Q6"/>
    <mergeCell ref="S5:S6"/>
    <mergeCell ref="A12:D12"/>
    <mergeCell ref="B18:C18"/>
    <mergeCell ref="D18:F18"/>
    <mergeCell ref="R5:R6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conditionalFormatting sqref="L7:L11">
    <cfRule type="cellIs" dxfId="0" priority="1" operator="greaterThan">
      <formula>33.33</formula>
    </cfRule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Дарья Шивринская+</cp:lastModifiedBy>
  <cp:revision>4</cp:revision>
  <dcterms:created xsi:type="dcterms:W3CDTF">2014-01-15T18:15:09Z</dcterms:created>
  <dcterms:modified xsi:type="dcterms:W3CDTF">2026-07-29T06:22:00Z</dcterms:modified>
</cp:coreProperties>
</file>