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<sst xmlns="http://schemas.openxmlformats.org/spreadsheetml/2006/main" count="43" uniqueCount="43">
  <si>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Приложение № 5
к Регламенту взаимодействия структурных подразделений 
при согласовании закупочной документации и проектов
 договоров до публикации извещений
</t>
  </si>
  <si>
    <t xml:space="preserve">РАСЧЁТ И ОБОСНОВАНИЕ НАЧАЛЬНОЙ (МАКСИМАЛЬНОЙ) ЦЕНЫ ДОГОВОРА НМЦД (НМЦК)</t>
  </si>
  <si>
    <t xml:space="preserve">Метод сопоставимых рыночных цен (анализа рынка) / закупка у единственного поставщика</t>
  </si>
  <si>
    <t xml:space="preserve">Объект закупки:</t>
  </si>
  <si>
    <t xml:space="preserve">Светильник LED CCO 430-1 PROMO,65 Вт</t>
  </si>
  <si>
    <t xml:space="preserve">Инициатор закупки:</t>
  </si>
  <si>
    <t xml:space="preserve">Бассейн «Радиоволна»</t>
  </si>
  <si>
    <t xml:space="preserve">Дата расчёта:</t>
  </si>
  <si>
    <t xml:space="preserve">27.07.2026 г.</t>
  </si>
  <si>
    <t xml:space="preserve">Способ определения НМЦД:</t>
  </si>
  <si>
    <t xml:space="preserve">Анализ рынка (средняя цена)</t>
  </si>
  <si>
    <t xml:space="preserve">№</t>
  </si>
  <si>
    <t xml:space="preserve">Наименование товара (работы, услуги)</t>
  </si>
  <si>
    <t xml:space="preserve">Ед. изм.</t>
  </si>
  <si>
    <t xml:space="preserve">Кол-во (v)</t>
  </si>
  <si>
    <t xml:space="preserve">Цена за ед., КП №1, руб.</t>
  </si>
  <si>
    <t xml:space="preserve">Цена за ед., КП №2, руб.</t>
  </si>
  <si>
    <t xml:space="preserve">Цена за ед., КП №3, руб.</t>
  </si>
  <si>
    <t xml:space="preserve">Цена за ед., КП №4, руб.</t>
  </si>
  <si>
    <t xml:space="preserve">Цена за ед., КП №5, руб.</t>
  </si>
  <si>
    <t xml:space="preserve">Средняя цена за ед. (анализ рынка), руб.</t>
  </si>
  <si>
    <t xml:space="preserve">Минимальная цена за ед. (ед. поставщик), руб.</t>
  </si>
  <si>
    <t xml:space="preserve">Кол-во значений (n)</t>
  </si>
  <si>
    <t xml:space="preserve">СКО (σ)</t>
  </si>
  <si>
    <t xml:space="preserve">Коэф. вариации V</t>
  </si>
  <si>
    <t xml:space="preserve">Однородность цен</t>
  </si>
  <si>
    <t xml:space="preserve">НМЦ по средней цене, руб.</t>
  </si>
  <si>
    <t xml:space="preserve">НМЦ по мин. цене, руб.</t>
  </si>
  <si>
    <t xml:space="preserve">Светильник LED CCO 430-1 PROMO , 65 Вт</t>
  </si>
  <si>
    <t xml:space="preserve">шт.</t>
  </si>
  <si>
    <t xml:space="preserve">Итого НМЦД по средней цене (анализ рынка), руб.</t>
  </si>
  <si>
    <t xml:space="preserve">Итого НМЦД по минимальной цене (единственный поставщик), руб.</t>
  </si>
  <si>
    <t xml:space="preserve">ИТОГОВАЯ НМЦД (по выбранному способу), руб.</t>
  </si>
  <si>
    <t xml:space="preserve">Порядок расчёта и пояснения:</t>
  </si>
  <si>
    <t xml:space="preserve">1. Метод сопоставимых рыночных цен (анализа рынка) является приоритетным (ч. 6 ст. 22 Закона № 44-ФЗ).</t>
  </si>
  <si>
    <t xml:space="preserve">2. Формула: НМЦД = (v / n) × Σ цен за единицу; в пересчёте на единицу равна средней цене, умноженной на количество.</t>
  </si>
  <si>
    <t xml:space="preserve">3. Для закупки у единственного поставщика итоговая НМЦД (цена договора) может определяться по минимальной из полученных цен — выберите способ в шапке (ячейка «Способ определения НМЦД»), итог пересчитается автоматически.</t>
  </si>
  <si>
    <t xml:space="preserve">4. Рекомендуется использовать не менее 3 ценовых предложений (КП) из различных источников.</t>
  </si>
  <si>
    <t xml:space="preserve">5. Цены приводятся к сопоставимым условиям (объём, срок и условия поставки, гарантия, валюта) с применением коэффициентов приведения.</t>
  </si>
  <si>
    <t xml:space="preserve">6. Коэффициент вариации V ≤ 33% — совокупность цен однородна; при V &gt; 33% рекомендуется использовать дополнительные ценовые предложения.</t>
  </si>
  <si>
    <t xml:space="preserve">7. СКО (σ) рассчитывается как выборочное стандартное отклонение (функция СТАНДОТКЛОН / STDEV).</t>
  </si>
  <si>
    <t xml:space="preserve">8. Иные методы (тарифный, проектно-сметный, затратный) применяются в случаях, установленных ст. 22 Закона № 44-ФЗ; по Закону № 223-ФЗ — согласно положению о закупке.</t>
  </si>
  <si>
    <t xml:space="preserve">9. Синим выделены ячейки для ручного ввода, жёлтым — выбор способа; чёрным — расчётные формулы. Ссылки на статьи сверять с действующей редакцией.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</si>
</sst>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%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3"/>
      <name val="Arial"/>
      <family val="0"/>
      <charset val="1"/>
    </font>
    <font>
      <i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59595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8EDF5"/>
        <bgColor rgb="FFFCE4D6"/>
      </patternFill>
    </fill>
    <fill>
      <patternFill patternType="solid">
        <fgColor rgb="FFFCE4D6"/>
        <bgColor rgb="FFE8EDF5"/>
      </patternFill>
    </fill>
    <fill>
      <patternFill patternType="solid">
        <fgColor rgb="FFC6E0B4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8ED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6E0B4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T14" activeCellId="0" sqref="T14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3" min="3" style="0" width="8"/>
    <col collapsed="false" customWidth="true" hidden="false" outlineLevel="0" max="4" min="4" style="0" width="9"/>
    <col collapsed="false" customWidth="true" hidden="false" outlineLevel="0" max="5" min="5" style="0" width="12.91"/>
    <col collapsed="false" customWidth="true" hidden="false" outlineLevel="0" max="9" min="6" style="0" width="11.99"/>
    <col collapsed="false" customWidth="true" hidden="false" outlineLevel="0" max="11" min="10" style="0" width="15"/>
    <col collapsed="false" customWidth="true" hidden="false" outlineLevel="0" max="13" min="12" style="0" width="10"/>
    <col collapsed="false" customWidth="true" hidden="false" outlineLevel="0" max="14" min="14" style="0" width="10.99"/>
    <col collapsed="false" customWidth="true" hidden="false" outlineLevel="0" max="15" min="15" style="0" width="18"/>
    <col collapsed="false" customWidth="true" hidden="false" outlineLevel="0" max="17" min="16" style="0" width="14.01"/>
  </cols>
  <sheetData>
    <row r="1" customFormat="false" ht="82.5" hidden="false" customHeight="true" outlineLevel="0" collapsed="false">
      <c r="M1" s="1" t="s">
        <v>0</v>
      </c>
      <c r="N1" s="1"/>
      <c r="O1" s="1"/>
      <c r="P1" s="1"/>
      <c r="Q1" s="1"/>
    </row>
    <row r="2" customFormat="false" ht="23.2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5" customFormat="false" ht="15" hidden="false" customHeight="false" outlineLevel="0" collapsed="false">
      <c r="A5" s="4" t="s">
        <v>3</v>
      </c>
      <c r="C5" s="5" t="s">
        <v>4</v>
      </c>
      <c r="D5" s="5"/>
      <c r="E5" s="5"/>
      <c r="F5" s="5"/>
    </row>
    <row r="6" customFormat="false" ht="15" hidden="false" customHeight="false" outlineLevel="0" collapsed="false">
      <c r="A6" s="4" t="s">
        <v>5</v>
      </c>
      <c r="C6" s="5" t="s">
        <v>6</v>
      </c>
      <c r="D6" s="5"/>
      <c r="E6" s="5"/>
      <c r="F6" s="5"/>
    </row>
    <row r="7" customFormat="false" ht="15" hidden="false" customHeight="false" outlineLevel="0" collapsed="false">
      <c r="A7" s="4" t="s">
        <v>7</v>
      </c>
      <c r="C7" s="5" t="s">
        <v>8</v>
      </c>
      <c r="D7" s="5"/>
      <c r="E7" s="5"/>
      <c r="F7" s="5"/>
    </row>
    <row r="8" customFormat="false" ht="15" hidden="false" customHeight="false" outlineLevel="0" collapsed="false">
      <c r="A8" s="4" t="s">
        <v>9</v>
      </c>
      <c r="C8" s="6" t="s">
        <v>10</v>
      </c>
      <c r="D8" s="6"/>
      <c r="E8" s="6"/>
      <c r="F8" s="6"/>
    </row>
    <row r="10" customFormat="false" ht="60" hidden="false" customHeight="true" outlineLevel="0" collapsed="false">
      <c r="A10" s="7" t="s">
        <v>11</v>
      </c>
      <c r="B10" s="7" t="s">
        <v>12</v>
      </c>
      <c r="C10" s="7" t="s">
        <v>13</v>
      </c>
      <c r="D10" s="7" t="s">
        <v>14</v>
      </c>
      <c r="E10" s="7" t="s">
        <v>15</v>
      </c>
      <c r="F10" s="7" t="s">
        <v>16</v>
      </c>
      <c r="G10" s="7" t="s">
        <v>17</v>
      </c>
      <c r="H10" s="7" t="s">
        <v>18</v>
      </c>
      <c r="I10" s="7" t="s">
        <v>19</v>
      </c>
      <c r="J10" s="7" t="s">
        <v>20</v>
      </c>
      <c r="K10" s="7" t="s">
        <v>21</v>
      </c>
      <c r="L10" s="7" t="s">
        <v>22</v>
      </c>
      <c r="M10" s="7" t="s">
        <v>23</v>
      </c>
      <c r="N10" s="7" t="s">
        <v>24</v>
      </c>
      <c r="O10" s="7" t="s">
        <v>25</v>
      </c>
      <c r="P10" s="7" t="s">
        <v>26</v>
      </c>
      <c r="Q10" s="7" t="s">
        <v>27</v>
      </c>
    </row>
    <row r="11" customFormat="false" ht="30" hidden="false" customHeight="true" outlineLevel="0" collapsed="false">
      <c r="A11" s="8" t="n">
        <v>1</v>
      </c>
      <c r="B11" s="9" t="s">
        <v>28</v>
      </c>
      <c r="C11" s="10" t="s">
        <v>29</v>
      </c>
      <c r="D11" s="11" t="n">
        <v>3</v>
      </c>
      <c r="E11" s="12" t="n">
        <v>4937.5</v>
      </c>
      <c r="F11" s="12" t="n">
        <v>5033</v>
      </c>
      <c r="G11" s="12" t="n">
        <v>5650</v>
      </c>
      <c r="H11" s="12"/>
      <c r="I11" s="12"/>
      <c r="J11" s="13" t="n">
        <f aca="false">IF(COUNT(E11:I11)=0,"",AVERAGE(E11:I11))</f>
        <v>5206.83333333333</v>
      </c>
      <c r="K11" s="13" t="n">
        <f aca="false">IF(COUNT(E11:I11)=0,"",MIN(E11:I11))</f>
        <v>4937.5</v>
      </c>
      <c r="L11" s="8" t="n">
        <f aca="false">COUNT(E11:I11)</f>
        <v>3</v>
      </c>
      <c r="M11" s="13" t="n">
        <f aca="false">IF(COUNT(E11:I11)&lt;2,"",STDEV(E11:I11))</f>
        <v>386.752612574671</v>
      </c>
      <c r="N11" s="14" t="n">
        <f aca="false">IF(OR(L11&lt;2,J11="",J11=0),"",M11/J11)</f>
        <v>0.0742778936477073</v>
      </c>
      <c r="O11" s="8" t="str">
        <f aca="false">IF(L11&lt;2,"—",IF(N11&lt;=0.33,"однородна","V&gt;33%: пересмотреть"))</f>
        <v>однородна</v>
      </c>
      <c r="P11" s="13" t="n">
        <f aca="false">IF(OR(J11="",D11=""),"",D11*J11)</f>
        <v>15620.5</v>
      </c>
      <c r="Q11" s="13" t="n">
        <f aca="false">IF(OR(K11="",D11=""),"",D11*K11)</f>
        <v>14812.5</v>
      </c>
    </row>
    <row r="12" customFormat="false" ht="30" hidden="false" customHeight="true" outlineLevel="0" collapsed="false">
      <c r="A12" s="8" t="n">
        <v>2</v>
      </c>
      <c r="B12" s="9"/>
      <c r="C12" s="10"/>
      <c r="D12" s="12"/>
      <c r="E12" s="12"/>
      <c r="F12" s="12"/>
      <c r="G12" s="12"/>
      <c r="H12" s="12"/>
      <c r="I12" s="12"/>
      <c r="J12" s="13" t="str">
        <f aca="false">IF(COUNT(E12:I12)=0,"",AVERAGE(E12:I12))</f>
        <v/>
      </c>
      <c r="K12" s="13" t="str">
        <f aca="false">IF(COUNT(E12:I12)=0,"",MIN(E12:I12))</f>
        <v/>
      </c>
      <c r="L12" s="8" t="n">
        <f aca="false">COUNT(E12:I12)</f>
        <v>0</v>
      </c>
      <c r="M12" s="13" t="str">
        <f aca="false">IF(COUNT(E12:I12)&lt;2,"",STDEV(E12:I12))</f>
        <v/>
      </c>
      <c r="N12" s="14" t="str">
        <f aca="false">IF(OR(L12&lt;2,J12="",J12=0),"",M12/J12)</f>
        <v/>
      </c>
      <c r="O12" s="8" t="str">
        <f aca="false">IF(L12&lt;2,"—",IF(N12&lt;=0.33,"однородна","V&gt;33%: пересмотреть"))</f>
        <v>—</v>
      </c>
      <c r="P12" s="13" t="str">
        <f aca="false">IF(OR(J12="",D12=""),"",D12*J12)</f>
        <v/>
      </c>
      <c r="Q12" s="13" t="str">
        <f aca="false">IF(OR(K12="",D12=""),"",D12*K12)</f>
        <v/>
      </c>
    </row>
    <row r="13" customFormat="false" ht="30" hidden="false" customHeight="true" outlineLevel="0" collapsed="false">
      <c r="A13" s="8" t="n">
        <v>3</v>
      </c>
      <c r="B13" s="9"/>
      <c r="C13" s="10"/>
      <c r="D13" s="12"/>
      <c r="E13" s="12"/>
      <c r="F13" s="12"/>
      <c r="G13" s="12"/>
      <c r="H13" s="12"/>
      <c r="I13" s="12"/>
      <c r="J13" s="13" t="str">
        <f aca="false">IF(COUNT(E13:I13)=0,"",AVERAGE(E13:I13))</f>
        <v/>
      </c>
      <c r="K13" s="13" t="str">
        <f aca="false">IF(COUNT(E13:I13)=0,"",MIN(E13:I13))</f>
        <v/>
      </c>
      <c r="L13" s="8" t="n">
        <f aca="false">COUNT(E13:I13)</f>
        <v>0</v>
      </c>
      <c r="M13" s="13" t="str">
        <f aca="false">IF(COUNT(E13:I13)&lt;2,"",STDEV(E13:I13))</f>
        <v/>
      </c>
      <c r="N13" s="14" t="str">
        <f aca="false">IF(OR(L13&lt;2,J13="",J13=0),"",M13/J13)</f>
        <v/>
      </c>
      <c r="O13" s="8" t="str">
        <f aca="false">IF(L13&lt;2,"—",IF(N13&lt;=0.33,"однородна","V&gt;33%: пересмотреть"))</f>
        <v>—</v>
      </c>
      <c r="P13" s="13" t="str">
        <f aca="false">IF(OR(J13="",D13=""),"",D13*J13)</f>
        <v/>
      </c>
      <c r="Q13" s="13" t="str">
        <f aca="false">IF(OR(K13="",D13=""),"",D13*K13)</f>
        <v/>
      </c>
    </row>
    <row r="14" customFormat="false" ht="30" hidden="false" customHeight="true" outlineLevel="0" collapsed="false">
      <c r="A14" s="8" t="n">
        <v>4</v>
      </c>
      <c r="B14" s="9"/>
      <c r="C14" s="10"/>
      <c r="D14" s="12"/>
      <c r="E14" s="12"/>
      <c r="F14" s="12"/>
      <c r="G14" s="12"/>
      <c r="H14" s="12"/>
      <c r="I14" s="12"/>
      <c r="J14" s="13" t="str">
        <f aca="false">IF(COUNT(E14:I14)=0,"",AVERAGE(E14:I14))</f>
        <v/>
      </c>
      <c r="K14" s="13" t="str">
        <f aca="false">IF(COUNT(E14:I14)=0,"",MIN(E14:I14))</f>
        <v/>
      </c>
      <c r="L14" s="8" t="n">
        <f aca="false">COUNT(E14:I14)</f>
        <v>0</v>
      </c>
      <c r="M14" s="13" t="str">
        <f aca="false">IF(COUNT(E14:I14)&lt;2,"",STDEV(E14:I14))</f>
        <v/>
      </c>
      <c r="N14" s="14" t="str">
        <f aca="false">IF(OR(L14&lt;2,J14="",J14=0),"",M14/J14)</f>
        <v/>
      </c>
      <c r="O14" s="8" t="str">
        <f aca="false">IF(L14&lt;2,"—",IF(N14&lt;=0.33,"однородна","V&gt;33%: пересмотреть"))</f>
        <v>—</v>
      </c>
      <c r="P14" s="13" t="str">
        <f aca="false">IF(OR(J14="",D14=""),"",D14*J14)</f>
        <v/>
      </c>
      <c r="Q14" s="13" t="str">
        <f aca="false">IF(OR(K14="",D14=""),"",D14*K14)</f>
        <v/>
      </c>
    </row>
    <row r="15" customFormat="false" ht="30" hidden="false" customHeight="true" outlineLevel="0" collapsed="false">
      <c r="A15" s="8" t="n">
        <v>5</v>
      </c>
      <c r="B15" s="9"/>
      <c r="C15" s="10"/>
      <c r="D15" s="12"/>
      <c r="E15" s="12"/>
      <c r="F15" s="12"/>
      <c r="G15" s="12"/>
      <c r="H15" s="12"/>
      <c r="I15" s="12"/>
      <c r="J15" s="13" t="str">
        <f aca="false">IF(COUNT(E15:I15)=0,"",AVERAGE(E15:I15))</f>
        <v/>
      </c>
      <c r="K15" s="13" t="str">
        <f aca="false">IF(COUNT(E15:I15)=0,"",MIN(E15:I15))</f>
        <v/>
      </c>
      <c r="L15" s="8" t="n">
        <f aca="false">COUNT(E15:I15)</f>
        <v>0</v>
      </c>
      <c r="M15" s="13" t="str">
        <f aca="false">IF(COUNT(E15:I15)&lt;2,"",STDEV(E15:I15))</f>
        <v/>
      </c>
      <c r="N15" s="14" t="str">
        <f aca="false">IF(OR(L15&lt;2,J15="",J15=0),"",M15/J15)</f>
        <v/>
      </c>
      <c r="O15" s="8" t="str">
        <f aca="false">IF(L15&lt;2,"—",IF(N15&lt;=0.33,"однородна","V&gt;33%: пересмотреть"))</f>
        <v>—</v>
      </c>
      <c r="P15" s="13" t="str">
        <f aca="false">IF(OR(J15="",D15=""),"",D15*J15)</f>
        <v/>
      </c>
      <c r="Q15" s="13" t="str">
        <f aca="false">IF(OR(K15="",D15=""),"",D15*K15)</f>
        <v/>
      </c>
    </row>
    <row r="16" customFormat="false" ht="30" hidden="false" customHeight="true" outlineLevel="0" collapsed="false">
      <c r="A16" s="8" t="n">
        <v>6</v>
      </c>
      <c r="B16" s="5"/>
      <c r="C16" s="5"/>
      <c r="D16" s="5"/>
      <c r="E16" s="5"/>
      <c r="F16" s="12"/>
      <c r="G16" s="12"/>
      <c r="H16" s="12"/>
      <c r="I16" s="12"/>
      <c r="J16" s="13" t="str">
        <f aca="false">IF(COUNT(E16:I16)=0,"",AVERAGE(E16:I16))</f>
        <v/>
      </c>
      <c r="K16" s="13" t="str">
        <f aca="false">IF(COUNT(E16:I16)=0,"",MIN(E16:I16))</f>
        <v/>
      </c>
      <c r="L16" s="8" t="n">
        <f aca="false">COUNT(E16:I16)</f>
        <v>0</v>
      </c>
      <c r="M16" s="13" t="str">
        <f aca="false">IF(COUNT(E16:I16)&lt;2,"",STDEV(E16:I16))</f>
        <v/>
      </c>
      <c r="N16" s="14" t="str">
        <f aca="false">IF(OR(L16&lt;2,J16="",J16=0),"",M16/J16)</f>
        <v/>
      </c>
      <c r="O16" s="8" t="str">
        <f aca="false">IF(L16&lt;2,"—",IF(N16&lt;=0.33,"однородна","V&gt;33%: пересмотреть"))</f>
        <v>—</v>
      </c>
      <c r="P16" s="13" t="str">
        <f aca="false">IF(OR(J16="",D16=""),"",D16*J16)</f>
        <v/>
      </c>
      <c r="Q16" s="13" t="str">
        <f aca="false">IF(OR(K16="",D16=""),"",D16*K16)</f>
        <v/>
      </c>
    </row>
    <row r="17" customFormat="false" ht="30" hidden="false" customHeight="true" outlineLevel="0" collapsed="false">
      <c r="A17" s="8" t="n">
        <v>7</v>
      </c>
      <c r="B17" s="5"/>
      <c r="C17" s="5"/>
      <c r="D17" s="5"/>
      <c r="E17" s="5"/>
      <c r="F17" s="12"/>
      <c r="G17" s="12"/>
      <c r="H17" s="12"/>
      <c r="I17" s="12"/>
      <c r="J17" s="13" t="str">
        <f aca="false">IF(COUNT(E17:I17)=0,"",AVERAGE(E17:I17))</f>
        <v/>
      </c>
      <c r="K17" s="13" t="str">
        <f aca="false">IF(COUNT(E17:I17)=0,"",MIN(E17:I17))</f>
        <v/>
      </c>
      <c r="L17" s="8" t="n">
        <f aca="false">COUNT(E17:I17)</f>
        <v>0</v>
      </c>
      <c r="M17" s="13" t="str">
        <f aca="false">IF(COUNT(E17:I17)&lt;2,"",STDEV(E17:I17))</f>
        <v/>
      </c>
      <c r="N17" s="14" t="str">
        <f aca="false">IF(OR(L17&lt;2,J17="",J17=0),"",M17/J17)</f>
        <v/>
      </c>
      <c r="O17" s="8" t="str">
        <f aca="false">IF(L17&lt;2,"—",IF(N17&lt;=0.33,"однородна","V&gt;33%: пересмотреть"))</f>
        <v>—</v>
      </c>
      <c r="P17" s="13" t="str">
        <f aca="false">IF(OR(J17="",D17=""),"",D17*J17)</f>
        <v/>
      </c>
      <c r="Q17" s="13" t="str">
        <f aca="false">IF(OR(K17="",D17=""),"",D17*K17)</f>
        <v/>
      </c>
    </row>
    <row r="18" customFormat="false" ht="30" hidden="false" customHeight="true" outlineLevel="0" collapsed="false">
      <c r="A18" s="8" t="n">
        <v>8</v>
      </c>
      <c r="B18" s="9"/>
      <c r="C18" s="10"/>
      <c r="D18" s="12"/>
      <c r="E18" s="12"/>
      <c r="F18" s="12"/>
      <c r="G18" s="12"/>
      <c r="H18" s="12"/>
      <c r="I18" s="12"/>
      <c r="J18" s="13" t="str">
        <f aca="false">IF(COUNT(E18:I18)=0,"",AVERAGE(E18:I18))</f>
        <v/>
      </c>
      <c r="K18" s="13" t="str">
        <f aca="false">IF(COUNT(E18:I18)=0,"",MIN(E18:I18))</f>
        <v/>
      </c>
      <c r="L18" s="8" t="n">
        <f aca="false">COUNT(E18:I18)</f>
        <v>0</v>
      </c>
      <c r="M18" s="13" t="str">
        <f aca="false">IF(COUNT(E18:I18)&lt;2,"",STDEV(E18:I18))</f>
        <v/>
      </c>
      <c r="N18" s="14" t="str">
        <f aca="false">IF(OR(L18&lt;2,J18="",J18=0),"",M18/J18)</f>
        <v/>
      </c>
      <c r="O18" s="8" t="str">
        <f aca="false">IF(L18&lt;2,"—",IF(N18&lt;=0.33,"однородна","V&gt;33%: пересмотреть"))</f>
        <v>—</v>
      </c>
      <c r="P18" s="13" t="str">
        <f aca="false">IF(OR(J18="",D18=""),"",D18*J18)</f>
        <v/>
      </c>
      <c r="Q18" s="13" t="str">
        <f aca="false">IF(OR(K18="",D18=""),"",D18*K18)</f>
        <v/>
      </c>
    </row>
    <row r="19" customFormat="false" ht="15" hidden="false" customHeight="false" outlineLevel="0" collapsed="false">
      <c r="A19" s="15" t="s">
        <v>30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6" t="n">
        <f aca="false">ROUND(SUM(P11:P18),2)</f>
        <v>15620.5</v>
      </c>
      <c r="Q19" s="17"/>
    </row>
    <row r="20" customFormat="false" ht="15" hidden="false" customHeight="false" outlineLevel="0" collapsed="false">
      <c r="A20" s="15" t="s">
        <v>31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6" t="n">
        <f aca="false">ROUND(SUM(Q11:Q18),2)</f>
        <v>14812.5</v>
      </c>
    </row>
    <row r="21" customFormat="false" ht="15" hidden="false" customHeight="false" outlineLevel="0" collapsed="false">
      <c r="A21" s="18" t="s">
        <v>32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 t="n">
        <f aca="false">IF($C$8="Единственный поставщик (минимальная цена)",Q20,P19)</f>
        <v>15620.5</v>
      </c>
    </row>
    <row r="23" customFormat="false" ht="15" hidden="false" customHeight="false" outlineLevel="0" collapsed="false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customFormat="false" ht="15" hidden="false" customHeight="true" outlineLevel="0" collapsed="false">
      <c r="A24" s="21" t="s">
        <v>33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customFormat="false" ht="15" hidden="false" customHeight="true" outlineLevel="0" collapsed="false">
      <c r="A25" s="20" t="s">
        <v>34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customFormat="false" ht="15" hidden="false" customHeight="true" outlineLevel="0" collapsed="false">
      <c r="A26" s="20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customFormat="false" ht="15" hidden="false" customHeight="true" outlineLevel="0" collapsed="false">
      <c r="A27" s="20" t="s">
        <v>36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customFormat="false" ht="15" hidden="false" customHeight="true" outlineLevel="0" collapsed="false">
      <c r="A28" s="20" t="s">
        <v>37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customFormat="false" ht="15" hidden="false" customHeight="true" outlineLevel="0" collapsed="false">
      <c r="A29" s="20" t="s">
        <v>38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customFormat="false" ht="15" hidden="false" customHeight="true" outlineLevel="0" collapsed="false">
      <c r="A30" s="20" t="s">
        <v>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customFormat="false" ht="15" hidden="false" customHeight="true" outlineLevel="0" collapsed="false">
      <c r="A31" s="20" t="s">
        <v>40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customFormat="false" ht="15" hidden="false" customHeight="true" outlineLevel="0" collapsed="false">
      <c r="A32" s="20" t="s">
        <v>41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customFormat="false" ht="15" hidden="false" customHeight="true" outlineLevel="0" collapsed="false">
      <c r="A33" s="20" t="s">
        <v>42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</sheetData>
  <mergeCells count="23">
    <mergeCell ref="M1:Q1"/>
    <mergeCell ref="A2:Q2"/>
    <mergeCell ref="A3:Q3"/>
    <mergeCell ref="C5:F5"/>
    <mergeCell ref="C6:F6"/>
    <mergeCell ref="C7:F7"/>
    <mergeCell ref="C8:F8"/>
    <mergeCell ref="B16:E16"/>
    <mergeCell ref="B17:E17"/>
    <mergeCell ref="A19:O19"/>
    <mergeCell ref="A20:P20"/>
    <mergeCell ref="A21:P21"/>
    <mergeCell ref="A23:Q23"/>
    <mergeCell ref="A24:Q24"/>
    <mergeCell ref="A25:Q25"/>
    <mergeCell ref="A26:Q26"/>
    <mergeCell ref="A27:Q27"/>
    <mergeCell ref="A28:Q28"/>
    <mergeCell ref="A29:Q29"/>
    <mergeCell ref="A30:Q30"/>
    <mergeCell ref="A31:Q31"/>
    <mergeCell ref="A32:Q32"/>
    <mergeCell ref="A33:Q33"/>
  </mergeCells>
  <dataValidations count="1">
    <dataValidation allowBlank="false" errorStyle="stop" operator="between" showDropDown="false" showErrorMessage="false" showInputMessage="false" sqref="C8" type="list">
      <formula1>"Анализ рынка (средняя цена),Единственный поставщик (минимальная цена)"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2026-07-03T05:35:12Z</dcterms:created>
  <dc:creator>openpyxl</dc:creator>
  <dc:description/>
  <dc:language>en-US</dc:language>
  <cp:lastModifiedBy/>
  <dcterms:modified xsi:type="dcterms:W3CDTF">2026-07-27T11:54:32Z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