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Общие документы\Юридический отдел\44-ФЗ ЗАКУПКИ\БЕРЕЗКА\Стирка\"/>
    </mc:Choice>
  </mc:AlternateContent>
  <bookViews>
    <workbookView xWindow="60" yWindow="4500" windowWidth="24240" windowHeight="7728" tabRatio="500"/>
  </bookViews>
  <sheets>
    <sheet name="Расчет цены (2)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H8" i="1" l="1"/>
  <c r="G8" i="1"/>
  <c r="F8" i="1" l="1"/>
  <c r="H7" i="2" l="1"/>
  <c r="H4" i="2"/>
  <c r="F2" i="2"/>
  <c r="D2" i="2"/>
  <c r="B2" i="2"/>
  <c r="B4" i="2" s="1"/>
  <c r="F4" i="2"/>
  <c r="D4" i="2"/>
  <c r="J4" i="2" l="1"/>
  <c r="K7" i="1" l="1"/>
  <c r="M7" i="1" l="1"/>
  <c r="N7" i="1" s="1"/>
  <c r="J7" i="1" l="1"/>
  <c r="L7" i="1" l="1"/>
  <c r="N8" i="1" l="1"/>
</calcChain>
</file>

<file path=xl/sharedStrings.xml><?xml version="1.0" encoding="utf-8"?>
<sst xmlns="http://schemas.openxmlformats.org/spreadsheetml/2006/main" count="33" uniqueCount="31">
  <si>
    <t>Приложение к извещению
об осуществлении закупки</t>
  </si>
  <si>
    <t>Обоснование начальной (максимальной) цены контракта</t>
  </si>
  <si>
    <t xml:space="preserve">Используемый метод определения Н(М)ЦК:  Метод сопоставимых рыночных цен (анализа рынка)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</t>
  </si>
  <si>
    <t>№</t>
  </si>
  <si>
    <t>Наименование объекта закупки</t>
  </si>
  <si>
    <t>Основные характеристики объекта закупки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</si>
  <si>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</si>
  <si>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</si>
  <si>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</si>
  <si>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Установленная цена за единицу измерения, руб.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</si>
  <si>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</si>
  <si>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</si>
  <si>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</si>
  <si>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</si>
  <si>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</si>
  <si>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</si>
  <si>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</si>
  <si>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t>В соответствии с описанием объекта закупки</t>
  </si>
  <si>
    <t>-</t>
  </si>
  <si>
    <t>Всего</t>
  </si>
  <si>
    <t>шт</t>
  </si>
  <si>
    <t>Начальная сумма цен единиц товара, руб.</t>
  </si>
  <si>
    <t>Предмет контракта: Оказание услуг по стирке белья и спецодежды</t>
  </si>
  <si>
    <t>Оказание услуг по стирке белья и спецодежды</t>
  </si>
  <si>
    <t>кг</t>
  </si>
  <si>
    <t xml:space="preserve">* Невозможно определить количество (объем) закупаемых товаров, работ, услуг.
В соответствии с ч. 24 ст. 22 Закона № 44-ФЗ оплата поставки товара, выполнения работы или оказания услуги осуществляется по цене единицы товара, работы, услуги исходя из количества товара, поставка которого будет осуществлена в ходе исполнения контракта, объема фактически выполненной работы или оказанной услуги, но в размере, не превышающем максимального значения цены </t>
  </si>
  <si>
    <t>Кол-во*</t>
  </si>
  <si>
    <t>Начальная сумма цен единиц товара: 159,00 (cто пятьдеяст девять) руб. 00 коп</t>
  </si>
  <si>
    <t xml:space="preserve">Максимальное значение цены контракта установлено в соответствии с установленными лимитами учреждения на закупку товара в 2026 году. </t>
  </si>
  <si>
    <t>Дата подготовки обоснования НМЦК: 27.05.2026</t>
  </si>
  <si>
    <t>Максимальная цена контракта принята в сумме 35 000,00 (Тридцать пять тысяч) руб.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</si>
</sst>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3FAA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" fontId="3" fillId="0" borderId="3" xfId="0" applyNumberFormat="1" applyFont="1" applyBorder="1" applyAlignment="1">
      <alignment horizontal="center" vertical="center"/>
    </xf>
    <xf numFmtId="0" fontId="2" fillId="0" borderId="0" xfId="0" applyFont="1" applyBorder="1"/>
    <xf numFmtId="14" fontId="9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0" xfId="0" applyFont="1"/>
    <xf numFmtId="4" fontId="2" fillId="0" borderId="0" xfId="0" applyNumberFormat="1" applyFont="1"/>
    <xf numFmtId="0" fontId="11" fillId="0" borderId="0" xfId="0" applyFont="1" applyBorder="1"/>
    <xf numFmtId="0" fontId="12" fillId="0" borderId="0" xfId="0" applyFont="1" applyBorder="1"/>
    <xf numFmtId="0" fontId="10" fillId="0" borderId="0" xfId="0" applyFont="1" applyBorder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2" fontId="0" fillId="0" borderId="0" xfId="0" applyNumberFormat="1"/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Border="1" applyAlignment="1">
      <alignment wrapText="1"/>
    </xf>
    <xf numFmtId="0" fontId="11" fillId="0" borderId="0" xfId="0" applyFont="1" applyBorder="1" applyAlignment="1"/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23400</xdr:colOff>
      <xdr:row>5</xdr:row>
      <xdr:rowOff>957240</xdr:rowOff>
    </xdr:from>
    <xdr:to>
      <xdr:col>11</xdr:col>
      <xdr:colOff>1003680</xdr:colOff>
      <xdr:row>5</xdr:row>
      <xdr:rowOff>1301040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382040" y="3736440"/>
          <a:ext cx="980280" cy="343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19080</xdr:colOff>
      <xdr:row>5</xdr:row>
      <xdr:rowOff>928440</xdr:rowOff>
    </xdr:from>
    <xdr:to>
      <xdr:col>10</xdr:col>
      <xdr:colOff>1010520</xdr:colOff>
      <xdr:row>5</xdr:row>
      <xdr:rowOff>1357920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9289440" y="3707640"/>
          <a:ext cx="991440" cy="429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5"/>
  <sheetViews>
    <sheetView tabSelected="1" zoomScale="90" zoomScaleNormal="90" workbookViewId="0">
      <selection activeCell="J17" sqref="J17"/>
    </sheetView>
  </sheetViews>
  <sheetFormatPr defaultColWidth="9.109375" defaultRowHeight="14.4" x14ac:dyDescent="0.3"/>
  <cols>
    <col min="1" max="1" width="3.109375" style="1" customWidth="1"/>
    <col min="2" max="2" width="29.33203125" style="1" customWidth="1"/>
    <col min="3" max="3" width="21" style="1" customWidth="1"/>
    <col min="4" max="5" width="5.88671875" style="1" customWidth="1"/>
    <col min="6" max="6" width="14.6640625" style="1" customWidth="1"/>
    <col min="7" max="7" width="16" style="1" customWidth="1"/>
    <col min="8" max="8" width="14.44140625" style="1" customWidth="1"/>
    <col min="9" max="9" width="5.5546875" style="1" customWidth="1"/>
    <col min="10" max="10" width="15.5546875" style="1" customWidth="1"/>
    <col min="11" max="11" width="15.44140625" style="1" customWidth="1"/>
    <col min="12" max="12" width="14.33203125" style="1" customWidth="1"/>
    <col min="13" max="14" width="15.109375" style="1" customWidth="1"/>
    <col min="15" max="1024" width="9.109375" style="1"/>
  </cols>
  <sheetData>
    <row r="1" spans="1:21" ht="24.75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1" ht="21" customHeight="1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1" ht="24.75" customHeight="1" x14ac:dyDescent="0.3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21" ht="56.2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21" ht="39" customHeight="1" x14ac:dyDescent="0.3">
      <c r="A5" s="36" t="s">
        <v>3</v>
      </c>
      <c r="B5" s="36" t="s">
        <v>4</v>
      </c>
      <c r="C5" s="37" t="s">
        <v>5</v>
      </c>
      <c r="D5" s="37" t="s">
        <v>6</v>
      </c>
      <c r="E5" s="37" t="s">
        <v>26</v>
      </c>
      <c r="F5" s="37" t="s">
        <v>7</v>
      </c>
      <c r="G5" s="37"/>
      <c r="H5" s="37"/>
      <c r="I5" s="37"/>
      <c r="J5" s="38" t="s">
        <v>8</v>
      </c>
      <c r="K5" s="38"/>
      <c r="L5" s="38"/>
      <c r="M5" s="39" t="s">
        <v>9</v>
      </c>
      <c r="N5" s="40" t="s">
        <v>21</v>
      </c>
    </row>
    <row r="6" spans="1:21" ht="135.75" customHeight="1" x14ac:dyDescent="0.3">
      <c r="A6" s="36"/>
      <c r="B6" s="36"/>
      <c r="C6" s="37"/>
      <c r="D6" s="37"/>
      <c r="E6" s="37"/>
      <c r="F6" s="3" t="s">
        <v>10</v>
      </c>
      <c r="G6" s="3" t="s">
        <v>11</v>
      </c>
      <c r="H6" s="3" t="s">
        <v>12</v>
      </c>
      <c r="I6" s="3" t="s">
        <v>13</v>
      </c>
      <c r="J6" s="2" t="s">
        <v>14</v>
      </c>
      <c r="K6" s="4" t="s">
        <v>15</v>
      </c>
      <c r="L6" s="4" t="s">
        <v>16</v>
      </c>
      <c r="M6" s="39"/>
      <c r="N6" s="41"/>
    </row>
    <row r="7" spans="1:21" s="11" customFormat="1" ht="66" customHeight="1" x14ac:dyDescent="0.3">
      <c r="A7" s="5">
        <v>1</v>
      </c>
      <c r="B7" s="24" t="s">
        <v>23</v>
      </c>
      <c r="C7" s="6" t="s">
        <v>17</v>
      </c>
      <c r="D7" s="7" t="s">
        <v>24</v>
      </c>
      <c r="E7" s="8">
        <v>1</v>
      </c>
      <c r="F7" s="10">
        <v>159</v>
      </c>
      <c r="G7" s="10">
        <v>165</v>
      </c>
      <c r="H7" s="10">
        <v>175</v>
      </c>
      <c r="I7" s="9" t="s">
        <v>18</v>
      </c>
      <c r="J7" s="9">
        <f t="shared" ref="J7" si="0">AVERAGE(F7:H7)</f>
        <v>166.33333333333334</v>
      </c>
      <c r="K7" s="10">
        <f t="shared" ref="K7" si="1">STDEV(F7:H7)</f>
        <v>8.0829037686547611</v>
      </c>
      <c r="L7" s="10">
        <f t="shared" ref="L7" si="2">K7/J7*100</f>
        <v>4.8594611835599766</v>
      </c>
      <c r="M7" s="10">
        <f t="shared" ref="M7" si="3">F7</f>
        <v>159</v>
      </c>
      <c r="N7" s="10">
        <f t="shared" ref="N7" si="4">M7*E7</f>
        <v>159</v>
      </c>
      <c r="O7" s="26"/>
      <c r="P7" s="26"/>
      <c r="S7" s="27"/>
      <c r="T7" s="27"/>
      <c r="U7" s="27"/>
    </row>
    <row r="8" spans="1:21" s="11" customFormat="1" ht="26.1" customHeight="1" x14ac:dyDescent="0.3">
      <c r="A8" s="30" t="s">
        <v>19</v>
      </c>
      <c r="B8" s="30"/>
      <c r="C8" s="30" t="s">
        <v>17</v>
      </c>
      <c r="D8" s="30" t="s">
        <v>20</v>
      </c>
      <c r="E8" s="8"/>
      <c r="F8" s="12">
        <f>SUM(E7*F7)</f>
        <v>159</v>
      </c>
      <c r="G8" s="12">
        <f>SUM(E7*G7)</f>
        <v>165</v>
      </c>
      <c r="H8" s="12">
        <f>SUM(E7*H7)</f>
        <v>175</v>
      </c>
      <c r="I8" s="9" t="s">
        <v>18</v>
      </c>
      <c r="J8" s="12"/>
      <c r="K8" s="12"/>
      <c r="L8" s="12"/>
      <c r="M8" s="12"/>
      <c r="N8" s="12">
        <f>SUM(N7:N7)</f>
        <v>159</v>
      </c>
      <c r="O8" s="26"/>
      <c r="P8" s="26"/>
    </row>
    <row r="9" spans="1:21" s="11" customFormat="1" ht="26.25" customHeigh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9"/>
      <c r="L9" s="13"/>
      <c r="M9" s="13"/>
      <c r="N9" s="13"/>
    </row>
    <row r="10" spans="1:21" s="21" customFormat="1" ht="43.2" customHeight="1" x14ac:dyDescent="0.3">
      <c r="A10" s="18"/>
      <c r="B10" s="43" t="s">
        <v>25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21" s="21" customFormat="1" ht="15.6" x14ac:dyDescent="0.3">
      <c r="A11" s="18"/>
      <c r="C11" s="18"/>
      <c r="D11" s="19"/>
      <c r="E11" s="18"/>
      <c r="F11" s="20"/>
      <c r="G11" s="18"/>
      <c r="H11" s="18"/>
      <c r="I11" s="18"/>
      <c r="J11" s="18"/>
      <c r="K11" s="18"/>
      <c r="L11" s="18"/>
      <c r="M11" s="18"/>
      <c r="N11" s="18"/>
    </row>
    <row r="12" spans="1:21" s="21" customFormat="1" ht="15.6" x14ac:dyDescent="0.3">
      <c r="A12" s="18"/>
      <c r="B12" s="18" t="s">
        <v>27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3"/>
    </row>
    <row r="13" spans="1:21" s="21" customFormat="1" ht="15.6" x14ac:dyDescent="0.3">
      <c r="A13" s="18"/>
      <c r="B13" s="44" t="s">
        <v>30</v>
      </c>
      <c r="C13" s="42"/>
      <c r="D13" s="42"/>
      <c r="E13" s="42"/>
      <c r="F13" s="42"/>
      <c r="G13" s="42"/>
      <c r="H13" s="18"/>
      <c r="I13" s="18"/>
      <c r="J13" s="18"/>
      <c r="K13" s="18"/>
      <c r="L13" s="18"/>
      <c r="M13" s="18"/>
      <c r="N13" s="23"/>
    </row>
    <row r="14" spans="1:21" x14ac:dyDescent="0.3">
      <c r="B14" s="31" t="s">
        <v>28</v>
      </c>
      <c r="C14" s="31"/>
      <c r="D14" s="42"/>
      <c r="E14" s="42"/>
      <c r="F14" s="42"/>
      <c r="G14" s="42"/>
      <c r="H14" s="42"/>
      <c r="I14" s="42"/>
      <c r="J14" s="42"/>
    </row>
    <row r="15" spans="1:21" x14ac:dyDescent="0.3">
      <c r="B15" s="28"/>
      <c r="C15" s="28"/>
      <c r="D15" s="45"/>
      <c r="E15" s="45"/>
      <c r="F15" s="45"/>
      <c r="G15" s="45"/>
      <c r="H15" s="45"/>
      <c r="I15" s="45"/>
      <c r="J15" s="45"/>
    </row>
    <row r="16" spans="1:21" x14ac:dyDescent="0.3">
      <c r="B16" s="29" t="s">
        <v>29</v>
      </c>
      <c r="C16" s="29"/>
      <c r="D16" s="14"/>
      <c r="E16" s="14"/>
      <c r="F16" s="14"/>
    </row>
    <row r="17" spans="2:7" ht="15.6" x14ac:dyDescent="0.3">
      <c r="B17" s="22"/>
      <c r="C17" s="15"/>
      <c r="D17" s="14"/>
      <c r="E17" s="14"/>
      <c r="F17" s="14"/>
    </row>
    <row r="18" spans="2:7" ht="15.6" x14ac:dyDescent="0.3">
      <c r="B18" s="22"/>
    </row>
    <row r="19" spans="2:7" ht="15.6" x14ac:dyDescent="0.3">
      <c r="B19" s="22"/>
      <c r="C19" s="16"/>
      <c r="D19" s="16"/>
      <c r="E19" s="16"/>
      <c r="F19" s="16"/>
    </row>
    <row r="20" spans="2:7" ht="15.6" x14ac:dyDescent="0.3">
      <c r="B20" s="22"/>
      <c r="C20" s="16"/>
      <c r="D20" s="16"/>
      <c r="E20" s="16"/>
      <c r="F20" s="16"/>
      <c r="G20" s="16"/>
    </row>
    <row r="21" spans="2:7" ht="15.6" x14ac:dyDescent="0.3">
      <c r="B21" s="22"/>
    </row>
    <row r="22" spans="2:7" ht="15.6" x14ac:dyDescent="0.3">
      <c r="B22" s="22"/>
      <c r="G22" s="17"/>
    </row>
    <row r="23" spans="2:7" ht="15.6" x14ac:dyDescent="0.3">
      <c r="B23" s="22"/>
    </row>
    <row r="24" spans="2:7" ht="15.6" x14ac:dyDescent="0.3">
      <c r="B24" s="22"/>
    </row>
    <row r="25" spans="2:7" ht="15.6" x14ac:dyDescent="0.3">
      <c r="B25" s="22"/>
    </row>
  </sheetData>
  <mergeCells count="18">
    <mergeCell ref="N5:N6"/>
    <mergeCell ref="B10:N10"/>
    <mergeCell ref="B13:G13"/>
    <mergeCell ref="B14:J14"/>
    <mergeCell ref="B16:C16"/>
    <mergeCell ref="A8:D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I5"/>
    <mergeCell ref="J5:L5"/>
    <mergeCell ref="M5:M6"/>
  </mergeCells>
  <pageMargins left="0.31496062992125984" right="0" top="0.19685039370078741" bottom="0" header="0" footer="0"/>
  <pageSetup paperSize="9" scale="75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H3" sqref="H3"/>
    </sheetView>
  </sheetViews>
  <sheetFormatPr defaultRowHeight="14.4" x14ac:dyDescent="0.3"/>
  <sheetData>
    <row r="2" spans="1:10" x14ac:dyDescent="0.3">
      <c r="A2">
        <v>70</v>
      </c>
      <c r="B2">
        <f>ROUND(48.31-(48.31/100*0.7),2)</f>
        <v>47.97</v>
      </c>
      <c r="C2">
        <v>50</v>
      </c>
      <c r="D2">
        <f>ROUND(49.5-(49.5/100*0.7),2)</f>
        <v>49.15</v>
      </c>
      <c r="E2">
        <v>190</v>
      </c>
      <c r="F2">
        <f>ROUND(78.73-(78.73/100*0.7),2)</f>
        <v>78.180000000000007</v>
      </c>
      <c r="G2">
        <v>10</v>
      </c>
      <c r="H2">
        <v>133.04</v>
      </c>
    </row>
    <row r="4" spans="1:10" x14ac:dyDescent="0.3">
      <c r="B4" s="25">
        <f>A2*B2</f>
        <v>3357.9</v>
      </c>
      <c r="D4" s="25">
        <f>C2*D2</f>
        <v>2457.5</v>
      </c>
      <c r="F4" s="25">
        <f>E2*F2</f>
        <v>14854.2</v>
      </c>
      <c r="H4">
        <f>G2*H2</f>
        <v>1330.3999999999999</v>
      </c>
      <c r="J4" s="25">
        <f>SUM(B4:H4)</f>
        <v>22000</v>
      </c>
    </row>
    <row r="6" spans="1:10" x14ac:dyDescent="0.3">
      <c r="J6" s="25">
        <v>22000</v>
      </c>
    </row>
    <row r="7" spans="1:10" x14ac:dyDescent="0.3">
      <c r="H7">
        <f>ROUND(134-(134/100*0.7),2)</f>
        <v>133.06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 (2)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user-buh02</cp:lastModifiedBy>
  <cp:revision>28</cp:revision>
  <cp:lastPrinted>2025-11-05T12:53:29Z</cp:lastPrinted>
  <dcterms:created xsi:type="dcterms:W3CDTF">2014-01-15T18:15:09Z</dcterms:created>
  <dcterms:modified xsi:type="dcterms:W3CDTF">2026-05-27T08:50:06Z</dcterms:modified>
  <dc:language>ru-RU</dc:language>
</cp:coreProperties>
</file>