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С Общее\Документация\ЕАТ\2026\173. Оборудование для падел-тенниса\"/>
    </mc:Choice>
  </mc:AlternateContent>
  <bookViews>
    <workbookView xWindow="0" yWindow="0" windowWidth="4080" windowHeight="4260"/>
  </bookViews>
  <sheets>
    <sheet name="Расчет цены" sheetId="1" r:id="rId1"/>
  </sheets>
  <definedNames>
    <definedName name="_xlnm.Print_Area" localSheetId="0">'Расчет цены'!$A$1:$I$38</definedName>
  </definedNames>
  <calcPr calcId="15251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I13" i="1" s="1"/>
  <c r="H12" i="1"/>
  <c r="I12" i="1" s="1"/>
  <c r="H11" i="1" l="1"/>
  <c r="I11" i="1" s="1"/>
  <c r="G15" i="1"/>
  <c r="F15" i="1"/>
  <c r="H14" i="1"/>
  <c r="I14" i="1" s="1"/>
  <c r="I15" i="1" l="1"/>
  <c r="C20" i="1"/>
</calcChain>
</file>

<file path=xl/sharedStrings.xml><?xml version="1.0" encoding="utf-8"?>
<sst xmlns="http://schemas.openxmlformats.org/spreadsheetml/2006/main" count="47" uniqueCount="41">
  <si>
    <t>№</t>
  </si>
  <si>
    <t>Обоснование выбора метода</t>
  </si>
  <si>
    <t>Код ОКПД 2 /КТРУ</t>
  </si>
  <si>
    <t>Единица измерения (по ОКЕИ)</t>
  </si>
  <si>
    <t>Объем ТРУ</t>
  </si>
  <si>
    <t>Наименование закупки / товара, работы, услуги (ТРУ)</t>
  </si>
  <si>
    <t>Средняя арифметическая цена за единицу ТРУ</t>
  </si>
  <si>
    <t>Сумма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</si>
  <si>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</si>
  <si>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</si>
  <si>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</si>
  <si>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</si>
  <si>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</si>
  <si>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</si>
  <si>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</si>
  <si>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</si>
  <si>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</si>
  <si>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Итого:</t>
  </si>
  <si>
    <t>Источники формирования цены за единицу ТРУ</t>
  </si>
  <si>
    <t>Цены включают в себя информацию о расходах (расходы) на перевозку, страхование, уплату таможенных пошлин, налогов и других обязательных платежей.</t>
  </si>
  <si>
    <t>(должность)</t>
  </si>
  <si>
    <t>(подпись)</t>
  </si>
  <si>
    <t>шт</t>
  </si>
  <si>
    <t>Обоснование начальной (максимальной) цены договора (далее - НМЦД)</t>
  </si>
  <si>
    <t>Расчёт НМЦД</t>
  </si>
  <si>
    <t>Раздел 3, пункт 6.1. Положения о закупках ВоГУ</t>
  </si>
  <si>
    <t>Метод сопоставимых рыночных цен (анализа рынка)</t>
  </si>
  <si>
    <t>Используемый метод определения и 
обоснования НМЦД</t>
  </si>
  <si>
    <t>Начальная максимальная цена договора:</t>
  </si>
  <si>
    <t>В соответствии с принципом эффективности использования средств бюджетного учреждения, Заказчик принял решение об утверждении НМЦД на основе минимального ценового предложения потенциального Поставщика.</t>
  </si>
  <si>
    <t>Ракетка для падел тенниса 360г +-5г</t>
  </si>
  <si>
    <t>Сетка для падел тенниса 10×0,92 м, нить 2,4 мм</t>
  </si>
  <si>
    <t>Cтойки для падел тенниса стационарные алюминиевые 100х120 мм со стаканами</t>
  </si>
  <si>
    <t>Мяч для падел тенниса 3 шт/уп</t>
  </si>
  <si>
    <t>Предложение 1
№0428
от 22.07.2026 г.</t>
  </si>
  <si>
    <t>Предложение 2
№0428
от 22.07.2026 г.</t>
  </si>
  <si>
    <t>(сто пять тысяч четыреста) рублей 00 копеек.</t>
  </si>
  <si>
    <t>Склокина Е.В</t>
  </si>
  <si>
    <t>32.30.15.114</t>
  </si>
  <si>
    <t>Оборудование для падел-тенниса</t>
  </si>
  <si>
    <t>специалист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</si>
</sst>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2" fontId="10" fillId="0" borderId="0" xfId="0" applyNumberFormat="1" applyFont="1"/>
    <xf numFmtId="0" fontId="11" fillId="0" borderId="0" xfId="0" applyFont="1" applyAlignment="1">
      <alignment horizontal="center" vertical="top"/>
    </xf>
    <xf numFmtId="0" fontId="11" fillId="0" borderId="0" xfId="0" applyFont="1"/>
    <xf numFmtId="0" fontId="5" fillId="0" borderId="2" xfId="0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alignment horizontal="left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0:I15" totalsRowCount="1" headerRowDxfId="20" dataDxfId="19" totalsRowDxfId="18">
  <autoFilter ref="A10:I14"/>
  <tableColumns count="9">
    <tableColumn id="1" name="1" dataDxfId="17" totalsRowDxfId="8"/>
    <tableColumn id="2" name="2" dataDxfId="16" totalsRowDxfId="7"/>
    <tableColumn id="3" name="3" dataDxfId="15" totalsRowDxfId="6"/>
    <tableColumn id="4" name="4" dataDxfId="14" totalsRowDxfId="5"/>
    <tableColumn id="5" name="5" dataDxfId="13" totalsRowDxfId="4"/>
    <tableColumn id="6" name="6" totalsRowFunction="custom" dataDxfId="12" totalsRowDxfId="3">
      <totalsRowFormula>SUMPRODUCT(Таблица1[6],Таблица1[5])</totalsRowFormula>
    </tableColumn>
    <tableColumn id="7" name="7" totalsRowFunction="custom" dataDxfId="11" totalsRowDxfId="2">
      <totalsRowFormula>SUMPRODUCT(Таблица1[7],Таблица1[5])</totalsRowFormula>
    </tableColumn>
    <tableColumn id="9" name="9" totalsRowLabel="Итого:" dataDxfId="10" totalsRowDxfId="1">
      <calculatedColumnFormula>ROUND(AVERAGE(F11:G11),2)</calculatedColumnFormula>
    </tableColumn>
    <tableColumn id="10" name="10" totalsRowFunction="custom" dataDxfId="9" totalsRowDxfId="0">
      <calculatedColumnFormula>PRODUCT(Таблица1[[#This Row],[5]],Таблица1[[#This Row],[9]])</calculatedColumnFormula>
      <totalsRowFormula>SUM(Таблица1[10])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view="pageBreakPreview" zoomScaleNormal="100" zoomScaleSheetLayoutView="100" workbookViewId="0">
      <selection activeCell="C13" sqref="C13"/>
    </sheetView>
  </sheetViews>
  <sheetFormatPr defaultRowHeight="12.75"/>
  <cols>
    <col min="1" max="1" width="3.85546875" style="7" customWidth="1"/>
    <col min="2" max="2" width="41.85546875" style="7" customWidth="1"/>
    <col min="3" max="3" width="13.7109375" style="7" customWidth="1"/>
    <col min="4" max="4" width="9.85546875" style="7" customWidth="1"/>
    <col min="5" max="5" width="6.28515625" style="7" customWidth="1"/>
    <col min="6" max="6" width="13.5703125" style="7" customWidth="1"/>
    <col min="7" max="7" width="13.42578125" style="7" customWidth="1"/>
    <col min="8" max="8" width="14.5703125" style="7" customWidth="1"/>
    <col min="9" max="9" width="14" style="7" customWidth="1"/>
    <col min="10" max="16384" width="9.140625" style="7"/>
  </cols>
  <sheetData>
    <row r="1" spans="1:9" ht="24" customHeight="1">
      <c r="A1" s="38" t="s">
        <v>23</v>
      </c>
      <c r="B1" s="38"/>
      <c r="C1" s="38"/>
      <c r="D1" s="38"/>
      <c r="E1" s="38"/>
      <c r="F1" s="38"/>
      <c r="G1" s="38"/>
      <c r="H1" s="38"/>
      <c r="I1" s="38"/>
    </row>
    <row r="2" spans="1:9" ht="15.75">
      <c r="A2" s="49" t="s">
        <v>39</v>
      </c>
      <c r="B2" s="38"/>
      <c r="C2" s="38"/>
      <c r="D2" s="38"/>
      <c r="E2" s="38"/>
      <c r="F2" s="38"/>
      <c r="G2" s="38"/>
      <c r="H2" s="38"/>
      <c r="I2" s="38"/>
    </row>
    <row r="3" spans="1:9" ht="15.75">
      <c r="A3" s="2"/>
      <c r="B3" s="5"/>
      <c r="C3" s="5"/>
      <c r="D3" s="5"/>
      <c r="E3" s="5"/>
      <c r="F3" s="5"/>
      <c r="G3" s="5"/>
      <c r="H3" s="4"/>
      <c r="I3" s="4"/>
    </row>
    <row r="4" spans="1:9" ht="30" customHeight="1">
      <c r="A4" s="42" t="s">
        <v>27</v>
      </c>
      <c r="B4" s="43"/>
      <c r="C4" s="42" t="s">
        <v>26</v>
      </c>
      <c r="D4" s="44"/>
      <c r="E4" s="44"/>
      <c r="F4" s="44"/>
      <c r="G4" s="44"/>
      <c r="H4" s="44"/>
      <c r="I4" s="43"/>
    </row>
    <row r="5" spans="1:9" ht="15.75" customHeight="1">
      <c r="A5" s="42" t="s">
        <v>1</v>
      </c>
      <c r="B5" s="43"/>
      <c r="C5" s="42" t="s">
        <v>25</v>
      </c>
      <c r="D5" s="44"/>
      <c r="E5" s="44"/>
      <c r="F5" s="44"/>
      <c r="G5" s="44"/>
      <c r="H5" s="44"/>
      <c r="I5" s="43"/>
    </row>
    <row r="6" spans="1:9" ht="15.75">
      <c r="A6" s="2"/>
      <c r="B6" s="3"/>
      <c r="C6" s="2"/>
      <c r="D6" s="41" t="s">
        <v>24</v>
      </c>
      <c r="E6" s="41"/>
      <c r="F6" s="41"/>
      <c r="G6" s="41"/>
      <c r="H6" s="2"/>
      <c r="I6" s="2"/>
    </row>
    <row r="7" spans="1:9" ht="15.75">
      <c r="A7" s="2"/>
      <c r="B7" s="27"/>
      <c r="C7" s="27"/>
      <c r="D7" s="27"/>
      <c r="E7" s="27"/>
      <c r="F7" s="27"/>
      <c r="G7" s="27"/>
      <c r="H7" s="27"/>
      <c r="I7" s="2"/>
    </row>
    <row r="8" spans="1:9">
      <c r="A8" s="37" t="s">
        <v>0</v>
      </c>
      <c r="B8" s="40" t="s">
        <v>5</v>
      </c>
      <c r="C8" s="39" t="s">
        <v>2</v>
      </c>
      <c r="D8" s="39" t="s">
        <v>3</v>
      </c>
      <c r="E8" s="40" t="s">
        <v>4</v>
      </c>
      <c r="F8" s="37" t="s">
        <v>18</v>
      </c>
      <c r="G8" s="37"/>
      <c r="H8" s="37" t="s">
        <v>6</v>
      </c>
      <c r="I8" s="37" t="s">
        <v>7</v>
      </c>
    </row>
    <row r="9" spans="1:9" ht="45" customHeight="1">
      <c r="A9" s="37"/>
      <c r="B9" s="40"/>
      <c r="C9" s="39"/>
      <c r="D9" s="39"/>
      <c r="E9" s="40"/>
      <c r="F9" s="12" t="s">
        <v>34</v>
      </c>
      <c r="G9" s="12" t="s">
        <v>35</v>
      </c>
      <c r="H9" s="37"/>
      <c r="I9" s="37"/>
    </row>
    <row r="10" spans="1:9">
      <c r="A10" s="12" t="s">
        <v>8</v>
      </c>
      <c r="B10" s="6" t="s">
        <v>9</v>
      </c>
      <c r="C10" s="11" t="s">
        <v>10</v>
      </c>
      <c r="D10" s="11" t="s">
        <v>11</v>
      </c>
      <c r="E10" s="6" t="s">
        <v>12</v>
      </c>
      <c r="F10" s="12" t="s">
        <v>13</v>
      </c>
      <c r="G10" s="12" t="s">
        <v>14</v>
      </c>
      <c r="H10" s="12" t="s">
        <v>15</v>
      </c>
      <c r="I10" s="6" t="s">
        <v>16</v>
      </c>
    </row>
    <row r="11" spans="1:9">
      <c r="A11" s="12">
        <v>1</v>
      </c>
      <c r="B11" s="25" t="s">
        <v>30</v>
      </c>
      <c r="C11" s="29" t="s">
        <v>38</v>
      </c>
      <c r="D11" s="12" t="s">
        <v>22</v>
      </c>
      <c r="E11" s="12">
        <v>5</v>
      </c>
      <c r="F11" s="23">
        <v>6000</v>
      </c>
      <c r="G11" s="23">
        <v>6720</v>
      </c>
      <c r="H11" s="13">
        <f>ROUND(AVERAGE(F11:G11),2)</f>
        <v>6360</v>
      </c>
      <c r="I11" s="13">
        <f>PRODUCT(Таблица1[[#This Row],[5]],Таблица1[[#This Row],[9]])</f>
        <v>31800</v>
      </c>
    </row>
    <row r="12" spans="1:9">
      <c r="A12" s="32">
        <v>2</v>
      </c>
      <c r="B12" s="35" t="s">
        <v>31</v>
      </c>
      <c r="C12" s="32" t="s">
        <v>38</v>
      </c>
      <c r="D12" s="29" t="s">
        <v>22</v>
      </c>
      <c r="E12" s="32">
        <v>1</v>
      </c>
      <c r="F12" s="33">
        <v>12000</v>
      </c>
      <c r="G12" s="33">
        <v>13440</v>
      </c>
      <c r="H12" s="34">
        <f>ROUND(AVERAGE(F12:G12),2)</f>
        <v>12720</v>
      </c>
      <c r="I12" s="13">
        <f>PRODUCT(Таблица1[[#This Row],[5]],Таблица1[[#This Row],[9]])</f>
        <v>12720</v>
      </c>
    </row>
    <row r="13" spans="1:9" ht="25.5">
      <c r="A13" s="32">
        <v>3</v>
      </c>
      <c r="B13" s="35" t="s">
        <v>32</v>
      </c>
      <c r="C13" s="32" t="s">
        <v>38</v>
      </c>
      <c r="D13" s="29" t="s">
        <v>22</v>
      </c>
      <c r="E13" s="32">
        <v>1</v>
      </c>
      <c r="F13" s="33">
        <v>55000</v>
      </c>
      <c r="G13" s="33">
        <v>61600</v>
      </c>
      <c r="H13" s="34">
        <f>ROUND(AVERAGE(F13:G13),2)</f>
        <v>58300</v>
      </c>
      <c r="I13" s="13">
        <f>PRODUCT(Таблица1[[#This Row],[5]],Таблица1[[#This Row],[9]])</f>
        <v>58300</v>
      </c>
    </row>
    <row r="14" spans="1:9">
      <c r="A14" s="12">
        <v>4</v>
      </c>
      <c r="B14" s="24" t="s">
        <v>33</v>
      </c>
      <c r="C14" s="29" t="s">
        <v>38</v>
      </c>
      <c r="D14" s="12" t="s">
        <v>22</v>
      </c>
      <c r="E14" s="12">
        <v>7</v>
      </c>
      <c r="F14" s="26">
        <v>1200</v>
      </c>
      <c r="G14" s="26">
        <v>1344</v>
      </c>
      <c r="H14" s="13">
        <f>ROUND(AVERAGE(F14:G14),2)</f>
        <v>1272</v>
      </c>
      <c r="I14" s="13">
        <f>PRODUCT(Таблица1[[#This Row],[5]],Таблица1[[#This Row],[9]])</f>
        <v>8904</v>
      </c>
    </row>
    <row r="15" spans="1:9" s="8" customFormat="1">
      <c r="A15" s="21"/>
      <c r="B15" s="22"/>
      <c r="C15" s="22"/>
      <c r="D15" s="21"/>
      <c r="E15" s="21"/>
      <c r="F15" s="14">
        <f>SUMPRODUCT(Таблица1[6],Таблица1[5])</f>
        <v>105400</v>
      </c>
      <c r="G15" s="14">
        <f>SUMPRODUCT(Таблица1[7],Таблица1[5])</f>
        <v>118048</v>
      </c>
      <c r="H15" s="19" t="s">
        <v>17</v>
      </c>
      <c r="I15" s="20">
        <f>SUM(Таблица1[10])</f>
        <v>111724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 ht="15">
      <c r="A17" s="46" t="s">
        <v>19</v>
      </c>
      <c r="B17" s="46"/>
      <c r="C17" s="46"/>
      <c r="D17" s="46"/>
      <c r="E17" s="46"/>
      <c r="F17" s="46"/>
      <c r="G17" s="46"/>
      <c r="H17" s="46"/>
      <c r="I17" s="46"/>
    </row>
    <row r="18" spans="1:9" ht="28.5" customHeight="1">
      <c r="A18" s="46" t="s">
        <v>29</v>
      </c>
      <c r="B18" s="46"/>
      <c r="C18" s="46"/>
      <c r="D18" s="46"/>
      <c r="E18" s="46"/>
      <c r="F18" s="46"/>
      <c r="G18" s="46"/>
      <c r="H18" s="46"/>
      <c r="I18" s="46"/>
    </row>
    <row r="19" spans="1:9" ht="12.75" customHeight="1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15">
      <c r="A20" s="47" t="s">
        <v>28</v>
      </c>
      <c r="B20" s="47"/>
      <c r="C20" s="28">
        <f>MIN(F15:G15)</f>
        <v>105400</v>
      </c>
      <c r="D20" s="9" t="s">
        <v>36</v>
      </c>
      <c r="E20" s="9"/>
      <c r="F20" s="9"/>
      <c r="G20" s="9"/>
      <c r="H20" s="9"/>
      <c r="I20" s="9"/>
    </row>
    <row r="21" spans="1:9" ht="15">
      <c r="A21" s="10"/>
      <c r="B21" s="9"/>
      <c r="C21" s="16"/>
      <c r="D21" s="9"/>
      <c r="E21" s="9"/>
      <c r="F21" s="9"/>
      <c r="G21" s="9"/>
      <c r="H21" s="9"/>
      <c r="I21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36" t="s">
        <v>40</v>
      </c>
      <c r="C23" s="1"/>
      <c r="D23" s="48"/>
      <c r="E23" s="48"/>
      <c r="F23" s="48"/>
      <c r="G23" s="1"/>
      <c r="H23" s="31" t="s">
        <v>37</v>
      </c>
      <c r="I23" s="1"/>
    </row>
    <row r="24" spans="1:9">
      <c r="A24" s="1"/>
      <c r="B24" s="17" t="s">
        <v>20</v>
      </c>
      <c r="C24" s="18"/>
      <c r="D24" s="45" t="s">
        <v>21</v>
      </c>
      <c r="E24" s="45"/>
      <c r="F24" s="45"/>
      <c r="G24" s="18"/>
      <c r="H24" s="30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mergeCells count="20">
    <mergeCell ref="D24:F24"/>
    <mergeCell ref="A17:I17"/>
    <mergeCell ref="A18:I18"/>
    <mergeCell ref="A20:B20"/>
    <mergeCell ref="D23:F23"/>
    <mergeCell ref="I8:I9"/>
    <mergeCell ref="A2:I2"/>
    <mergeCell ref="A1:I1"/>
    <mergeCell ref="F8:G8"/>
    <mergeCell ref="A8:A9"/>
    <mergeCell ref="C8:C9"/>
    <mergeCell ref="D8:D9"/>
    <mergeCell ref="E8:E9"/>
    <mergeCell ref="B8:B9"/>
    <mergeCell ref="H8:H9"/>
    <mergeCell ref="D6:G6"/>
    <mergeCell ref="A4:B4"/>
    <mergeCell ref="C4:I4"/>
    <mergeCell ref="A5:B5"/>
    <mergeCell ref="C5:I5"/>
  </mergeCells>
  <conditionalFormatting sqref="F15:G15">
    <cfRule type="cellIs" dxfId="22" priority="1" stopIfTrue="1" operator="equal">
      <formula>$C$20</formula>
    </cfRule>
    <cfRule type="expression" dxfId="21" priority="2" stopIfTrue="1">
      <formula>"мин($F$14:$H$14)"</formula>
    </cfRule>
  </conditionalFormatting>
  <pageMargins left="0.78740157480314965" right="0.78740157480314965" top="0.78740157480314965" bottom="0.39370078740157483" header="0" footer="0"/>
  <pageSetup paperSize="9" scale="88" orientation="landscape" r:id="rId1"/>
  <ignoredErrors>
    <ignoredError sqref="H14 H1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Расчёт НМЦК</dc:title>
  <dc:creator>Контрактная служба ВОГУ</dc:creator>
  <cp:keywords>НМЦК</cp:keywords>
  <cp:lastModifiedBy>Лебедева Татьяна Александровна</cp:lastModifiedBy>
  <cp:lastPrinted>2025-06-04T08:33:33Z</cp:lastPrinted>
  <dcterms:created xsi:type="dcterms:W3CDTF">2014-01-28T13:50:42Z</dcterms:created>
  <dcterms:modified xsi:type="dcterms:W3CDTF">2026-08-03T05:57:16Z</dcterms:modified>
</cp:coreProperties>
</file>