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5790" windowHeight="5565"/>
  </bookViews>
  <sheets>
    <sheet name="обосн" sheetId="8" r:id="rId1"/>
  </sheets>
  <calcPr calcId="152511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8" l="1"/>
  <c r="M13" i="8" s="1"/>
  <c r="N13" i="8" s="1"/>
  <c r="O13" i="8" s="1"/>
  <c r="J13" i="8"/>
  <c r="I13" i="8"/>
  <c r="K13" i="8" l="1"/>
  <c r="L12" i="8" l="1"/>
  <c r="M12" i="8" s="1"/>
  <c r="N12" i="8" s="1"/>
  <c r="O12" i="8" s="1"/>
  <c r="J12" i="8"/>
  <c r="I12" i="8"/>
  <c r="L11" i="8"/>
  <c r="M11" i="8" s="1"/>
  <c r="N11" i="8" s="1"/>
  <c r="O11" i="8" s="1"/>
  <c r="J11" i="8"/>
  <c r="I11" i="8"/>
  <c r="L10" i="8"/>
  <c r="M10" i="8" s="1"/>
  <c r="N10" i="8" s="1"/>
  <c r="O10" i="8" s="1"/>
  <c r="J10" i="8"/>
  <c r="I10" i="8"/>
  <c r="I9" i="8"/>
  <c r="J9" i="8"/>
  <c r="L9" i="8"/>
  <c r="M9" i="8" s="1"/>
  <c r="N9" i="8" s="1"/>
  <c r="O9" i="8" s="1"/>
  <c r="O14" i="8" l="1"/>
  <c r="K12" i="8"/>
  <c r="K11" i="8"/>
  <c r="K10" i="8"/>
  <c r="K9" i="8"/>
  <c r="I15" i="8" l="1"/>
</calcChain>
</file>

<file path=xl/sharedStrings.xml><?xml version="1.0" encoding="utf-8"?>
<sst xmlns="http://schemas.openxmlformats.org/spreadsheetml/2006/main" count="41" uniqueCount="38">
  <si>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</si>
  <si>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</si>
  <si>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</si>
  <si>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</si>
  <si>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</si>
  <si>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</si>
  <si>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</si>
  <si>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</si>
  <si>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</si>
  <si>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</si>
  <si>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</si>
  <si>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</si>
  <si>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</si>
  <si>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</si>
  <si>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</si>
  <si>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</si>
  <si>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</si>
  <si>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</si>
  <si>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</si>
  <si>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</si>
  <si>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</si>
  <si>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r>
      <t>Расчет Н(М)ЦК по формуле</t>
    </r>
    <r>
      <rPr>
        <sz val="10"/>
        <color indexed="8"/>
        <rFont val="PT Astra Serif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PT Astra Serif"/>
        <family val="1"/>
        <charset val="204"/>
      </rPr>
      <t>ц</t>
    </r>
    <r>
      <rPr>
        <i/>
        <vertAlign val="subscript"/>
        <sz val="10"/>
        <color indexed="8"/>
        <rFont val="PT Astra Serif"/>
        <family val="1"/>
        <charset val="204"/>
      </rPr>
      <t>i</t>
    </r>
    <r>
      <rPr>
        <sz val="10"/>
        <color indexed="8"/>
        <rFont val="PT Astra Serif"/>
        <family val="1"/>
        <charset val="204"/>
      </rPr>
      <t>- цена единицы)</t>
    </r>
  </si>
  <si>
    <t>уп.</t>
  </si>
  <si>
    <t>шт.</t>
  </si>
  <si>
    <t>тел. 8(391)211-11-20</t>
  </si>
  <si>
    <r>
      <t xml:space="preserve">Средняя арифметическая цена за единицу     </t>
    </r>
    <r>
      <rPr>
        <b/>
        <i/>
        <sz val="12"/>
        <color indexed="8"/>
        <rFont val="PT Astra Serif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</si>
  <si>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2"/>
        <color indexed="8"/>
        <rFont val="PT Astra Serif"/>
        <family val="1"/>
        <charset val="204"/>
      </rPr>
      <t xml:space="preserve">         (не должен превышать 33%)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</si>
  <si>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</si>
  <si>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Обоснование начальной (максимальной) цены контракта на поставку хозяйственных товаров для нужд Управления Минюста России по Красноярскому краю     </t>
  </si>
  <si>
    <t>Полотенце бумажное, 2-х слойное, белое, (в уп. 2 шт.)</t>
  </si>
  <si>
    <t>Моющее средство для пола, объем 1л</t>
  </si>
  <si>
    <t>Полироль для ухода за мебелью (300 мл)</t>
  </si>
  <si>
    <t>Шпагат джутовый упаковочный полированный, длина 500 м, диаметр 1,5 мм, 1200 текс, цвет темно-коричневый</t>
  </si>
  <si>
    <t>Ткань для мытья пола (полотно холстопрошивное плотное светлое 0,75х50 м), не менее 170 г/м2</t>
  </si>
  <si>
    <t>Ценовое предложение № ООО "Пифагор" от 30.03.2026г. № б/н</t>
  </si>
  <si>
    <t>Ценовое предложение № 2 ООО "Канцлер" от 26.03.2026 № 903</t>
  </si>
  <si>
    <t>Ценовое предложение № 3 ООО "Европарксервис" от 26.03.2026 № 459</t>
  </si>
  <si>
    <t>Главный специалист-эксперт_________________________ И.В. Божко                                                                                                                                                                                                      Дата подготовки обоснования НМЦК - 07.04.2026г.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</si>
</sst>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PT Astra Serif"/>
      <family val="1"/>
      <charset val="204"/>
    </font>
    <font>
      <sz val="12"/>
      <color indexed="8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b/>
      <sz val="10"/>
      <color indexed="8"/>
      <name val="PT Astra Serif"/>
      <family val="1"/>
      <charset val="204"/>
    </font>
    <font>
      <i/>
      <sz val="10"/>
      <color indexed="8"/>
      <name val="PT Astra Serif"/>
      <family val="1"/>
      <charset val="204"/>
    </font>
    <font>
      <i/>
      <vertAlign val="subscript"/>
      <sz val="10"/>
      <color indexed="8"/>
      <name val="PT Astra Serif"/>
      <family val="1"/>
      <charset val="204"/>
    </font>
    <font>
      <sz val="11"/>
      <color indexed="8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4"/>
      <color indexed="8"/>
      <name val="PT Astra Serif"/>
      <family val="1"/>
      <charset val="204"/>
    </font>
    <font>
      <b/>
      <i/>
      <sz val="12"/>
      <color indexed="8"/>
      <name val="PT Astra Serif"/>
      <family val="1"/>
      <charset val="204"/>
    </font>
    <font>
      <i/>
      <sz val="12"/>
      <color indexed="8"/>
      <name val="PT Astra Serif"/>
      <family val="1"/>
      <charset val="204"/>
    </font>
    <font>
      <sz val="14"/>
      <color rgb="FF000000"/>
      <name val="PT Astra Serif"/>
      <family val="1"/>
      <charset val="204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/>
    <xf numFmtId="0" fontId="6" fillId="0" borderId="0" xfId="0" applyFont="1"/>
    <xf numFmtId="0" fontId="8" fillId="2" borderId="5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6" fillId="0" borderId="0" xfId="0" applyFont="1" applyBorder="1"/>
    <xf numFmtId="4" fontId="5" fillId="0" borderId="0" xfId="0" applyNumberFormat="1" applyFont="1"/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4" fontId="6" fillId="0" borderId="0" xfId="0" applyNumberFormat="1" applyFont="1" applyFill="1"/>
    <xf numFmtId="4" fontId="6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2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vertical="center"/>
    </xf>
    <xf numFmtId="2" fontId="12" fillId="0" borderId="10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8" xfId="0" applyFont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9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2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19049</xdr:colOff>
      <xdr:row>7</xdr:row>
      <xdr:rowOff>1507435</xdr:rowOff>
    </xdr:from>
    <xdr:to>
      <xdr:col>11</xdr:col>
      <xdr:colOff>1586728</xdr:colOff>
      <xdr:row>7</xdr:row>
      <xdr:rowOff>1766093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9049" y="4156576"/>
          <a:ext cx="1567679" cy="258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topLeftCell="A8" zoomScale="96" zoomScaleNormal="96" workbookViewId="0">
      <selection activeCell="A16" sqref="A16:O16"/>
    </sheetView>
  </sheetViews>
  <sheetFormatPr defaultRowHeight="12.75" x14ac:dyDescent="0.2"/>
  <cols>
    <col min="1" max="1" width="7.5703125" style="1" customWidth="1"/>
    <col min="2" max="2" width="70.28515625" style="1" customWidth="1"/>
    <col min="3" max="3" width="8.7109375" style="1" customWidth="1"/>
    <col min="4" max="4" width="9.7109375" style="1" customWidth="1"/>
    <col min="5" max="5" width="14.42578125" style="1" customWidth="1"/>
    <col min="6" max="6" width="12.28515625" style="1" customWidth="1"/>
    <col min="7" max="7" width="13" style="1" customWidth="1"/>
    <col min="8" max="8" width="8" style="1" customWidth="1"/>
    <col min="9" max="9" width="14.85546875" style="1" customWidth="1"/>
    <col min="10" max="10" width="16.7109375" style="1" customWidth="1"/>
    <col min="11" max="11" width="18.28515625" style="1" customWidth="1"/>
    <col min="12" max="12" width="22.85546875" style="1" customWidth="1"/>
    <col min="13" max="13" width="13.5703125" style="1" customWidth="1"/>
    <col min="14" max="14" width="13.140625" style="1" customWidth="1"/>
    <col min="15" max="15" width="16.85546875" style="1" customWidth="1"/>
    <col min="16" max="17" width="9.140625" style="1"/>
    <col min="18" max="18" width="15.28515625" style="1" customWidth="1"/>
    <col min="19" max="19" width="10.140625" style="1" bestFit="1" customWidth="1"/>
    <col min="20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9" ht="15.75" hidden="1" x14ac:dyDescent="0.25">
      <c r="J1" s="2" t="s">
        <v>1</v>
      </c>
    </row>
    <row r="2" spans="1:19" s="4" customFormat="1" ht="41.25" customHeight="1" x14ac:dyDescent="0.25">
      <c r="J2" s="5"/>
      <c r="L2" s="73"/>
      <c r="M2" s="74"/>
      <c r="N2" s="74"/>
      <c r="O2" s="74"/>
    </row>
    <row r="3" spans="1:19" s="4" customFormat="1" ht="41.25" customHeight="1" x14ac:dyDescent="0.2">
      <c r="A3" s="83" t="s">
        <v>28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9" s="4" customFormat="1" ht="43.5" customHeight="1" x14ac:dyDescent="0.2">
      <c r="A4" s="75" t="s">
        <v>27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9" s="4" customFormat="1" ht="38.25" customHeight="1" x14ac:dyDescent="0.2">
      <c r="A5" s="59" t="s">
        <v>15</v>
      </c>
      <c r="B5" s="60"/>
      <c r="C5" s="61" t="s">
        <v>18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</row>
    <row r="6" spans="1:19" s="4" customFormat="1" ht="38.25" customHeight="1" x14ac:dyDescent="0.2">
      <c r="A6" s="59" t="s">
        <v>16</v>
      </c>
      <c r="B6" s="6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60"/>
    </row>
    <row r="7" spans="1:19" s="4" customFormat="1" ht="47.25" customHeight="1" x14ac:dyDescent="0.2">
      <c r="A7" s="76" t="s">
        <v>2</v>
      </c>
      <c r="B7" s="76" t="s">
        <v>19</v>
      </c>
      <c r="C7" s="78" t="s">
        <v>3</v>
      </c>
      <c r="D7" s="80" t="s">
        <v>0</v>
      </c>
      <c r="E7" s="82" t="s">
        <v>4</v>
      </c>
      <c r="F7" s="82"/>
      <c r="G7" s="82"/>
      <c r="H7" s="82"/>
      <c r="I7" s="71" t="s">
        <v>5</v>
      </c>
      <c r="J7" s="71"/>
      <c r="K7" s="71"/>
      <c r="L7" s="72" t="s">
        <v>6</v>
      </c>
      <c r="M7" s="72"/>
      <c r="N7" s="72"/>
      <c r="O7" s="72"/>
    </row>
    <row r="8" spans="1:19" s="4" customFormat="1" ht="225.75" customHeight="1" x14ac:dyDescent="0.2">
      <c r="A8" s="77"/>
      <c r="B8" s="77"/>
      <c r="C8" s="79"/>
      <c r="D8" s="81"/>
      <c r="E8" s="48" t="s">
        <v>34</v>
      </c>
      <c r="F8" s="49" t="s">
        <v>35</v>
      </c>
      <c r="G8" s="49" t="s">
        <v>36</v>
      </c>
      <c r="H8" s="48" t="s">
        <v>7</v>
      </c>
      <c r="I8" s="50" t="s">
        <v>25</v>
      </c>
      <c r="J8" s="51" t="s">
        <v>8</v>
      </c>
      <c r="K8" s="51" t="s">
        <v>26</v>
      </c>
      <c r="L8" s="6" t="s">
        <v>21</v>
      </c>
      <c r="M8" s="48" t="s">
        <v>9</v>
      </c>
      <c r="N8" s="48" t="s">
        <v>10</v>
      </c>
      <c r="O8" s="48" t="s">
        <v>11</v>
      </c>
    </row>
    <row r="9" spans="1:19" s="33" customFormat="1" ht="44.25" customHeight="1" x14ac:dyDescent="0.25">
      <c r="A9" s="55">
        <v>1</v>
      </c>
      <c r="B9" s="54" t="s">
        <v>29</v>
      </c>
      <c r="C9" s="53" t="s">
        <v>22</v>
      </c>
      <c r="D9" s="53">
        <v>10</v>
      </c>
      <c r="E9" s="43">
        <v>182.71</v>
      </c>
      <c r="F9" s="44">
        <v>161.5</v>
      </c>
      <c r="G9" s="44">
        <v>198.03</v>
      </c>
      <c r="H9" s="31">
        <v>3</v>
      </c>
      <c r="I9" s="7">
        <f t="shared" ref="I9" si="0">AVERAGE(E9:G9)</f>
        <v>180.74666666666667</v>
      </c>
      <c r="J9" s="8">
        <f t="shared" ref="J9" si="1">STDEV(E9:G9)</f>
        <v>18.343969944734791</v>
      </c>
      <c r="K9" s="9">
        <f t="shared" ref="K9" si="2">J9/I9</f>
        <v>0.10148994879426891</v>
      </c>
      <c r="L9" s="10">
        <f t="shared" ref="L9" si="3">((D9/H9)*(SUM(E9:G9)))</f>
        <v>1807.4666666666667</v>
      </c>
      <c r="M9" s="11">
        <f t="shared" ref="M9" si="4">L9/D9</f>
        <v>180.74666666666667</v>
      </c>
      <c r="N9" s="12">
        <f t="shared" ref="N9" si="5">ROUND(M9,2)</f>
        <v>180.75</v>
      </c>
      <c r="O9" s="13">
        <f>N9*D9</f>
        <v>1807.5</v>
      </c>
      <c r="S9" s="34"/>
    </row>
    <row r="10" spans="1:19" s="33" customFormat="1" ht="40.5" customHeight="1" x14ac:dyDescent="0.25">
      <c r="A10" s="55">
        <v>2</v>
      </c>
      <c r="B10" s="54" t="s">
        <v>30</v>
      </c>
      <c r="C10" s="53" t="s">
        <v>23</v>
      </c>
      <c r="D10" s="53">
        <v>10</v>
      </c>
      <c r="E10" s="45">
        <v>195.14</v>
      </c>
      <c r="F10" s="46">
        <v>233.8</v>
      </c>
      <c r="G10" s="46">
        <v>286.60000000000002</v>
      </c>
      <c r="H10" s="31">
        <v>3</v>
      </c>
      <c r="I10" s="7">
        <f t="shared" ref="I10" si="6">AVERAGE(E10:G10)</f>
        <v>238.51333333333332</v>
      </c>
      <c r="J10" s="8">
        <f t="shared" ref="J10" si="7">STDEV(E10:G10)</f>
        <v>45.911812568590165</v>
      </c>
      <c r="K10" s="9">
        <f t="shared" ref="K10" si="8">J10/I10</f>
        <v>0.19249159754279355</v>
      </c>
      <c r="L10" s="10">
        <f t="shared" ref="L10" si="9">((D10/H10)*(SUM(E10:G10)))</f>
        <v>2385.1333333333332</v>
      </c>
      <c r="M10" s="11">
        <f t="shared" ref="M10" si="10">L10/D10</f>
        <v>238.51333333333332</v>
      </c>
      <c r="N10" s="12">
        <f t="shared" ref="N10" si="11">ROUND(M10,2)</f>
        <v>238.51</v>
      </c>
      <c r="O10" s="13">
        <f t="shared" ref="O10:O13" si="12">N10*D10</f>
        <v>2385.1</v>
      </c>
    </row>
    <row r="11" spans="1:19" s="33" customFormat="1" ht="35.25" customHeight="1" x14ac:dyDescent="0.25">
      <c r="A11" s="55">
        <v>3</v>
      </c>
      <c r="B11" s="54" t="s">
        <v>31</v>
      </c>
      <c r="C11" s="53" t="s">
        <v>23</v>
      </c>
      <c r="D11" s="53">
        <v>3</v>
      </c>
      <c r="E11" s="47">
        <v>195.98</v>
      </c>
      <c r="F11" s="46">
        <v>155.4</v>
      </c>
      <c r="G11" s="46">
        <v>190.65</v>
      </c>
      <c r="H11" s="31">
        <v>3</v>
      </c>
      <c r="I11" s="7">
        <f t="shared" ref="I11:I13" si="13">AVERAGE(E11:G11)</f>
        <v>180.67666666666665</v>
      </c>
      <c r="J11" s="8">
        <f t="shared" ref="J11:J13" si="14">STDEV(E11:G11)</f>
        <v>22.051862355214652</v>
      </c>
      <c r="K11" s="9">
        <f t="shared" ref="K11:K13" si="15">J11/I11</f>
        <v>0.12205152309954055</v>
      </c>
      <c r="L11" s="10">
        <f t="shared" ref="L11:L13" si="16">((D11/H11)*(SUM(E11:G11)))</f>
        <v>542.03</v>
      </c>
      <c r="M11" s="11">
        <f t="shared" ref="M11:M13" si="17">L11/D11</f>
        <v>180.67666666666665</v>
      </c>
      <c r="N11" s="12">
        <f t="shared" ref="N11:N13" si="18">ROUND(M11,2)</f>
        <v>180.68</v>
      </c>
      <c r="O11" s="13">
        <f t="shared" si="12"/>
        <v>542.04</v>
      </c>
    </row>
    <row r="12" spans="1:19" s="33" customFormat="1" ht="56.25" x14ac:dyDescent="0.25">
      <c r="A12" s="55">
        <v>4</v>
      </c>
      <c r="B12" s="52" t="s">
        <v>32</v>
      </c>
      <c r="C12" s="53" t="s">
        <v>23</v>
      </c>
      <c r="D12" s="53">
        <v>2</v>
      </c>
      <c r="E12" s="47">
        <v>512.76</v>
      </c>
      <c r="F12" s="46">
        <v>2745.9</v>
      </c>
      <c r="G12" s="46">
        <v>745.42</v>
      </c>
      <c r="H12" s="31">
        <v>3</v>
      </c>
      <c r="I12" s="7">
        <f t="shared" si="13"/>
        <v>1334.6933333333334</v>
      </c>
      <c r="J12" s="8">
        <f t="shared" si="14"/>
        <v>1227.6647999080749</v>
      </c>
      <c r="K12" s="9">
        <f t="shared" si="15"/>
        <v>0.9198103933298597</v>
      </c>
      <c r="L12" s="10">
        <f t="shared" si="16"/>
        <v>2669.3866666666663</v>
      </c>
      <c r="M12" s="11">
        <f t="shared" si="17"/>
        <v>1334.6933333333332</v>
      </c>
      <c r="N12" s="12">
        <f t="shared" si="18"/>
        <v>1334.69</v>
      </c>
      <c r="O12" s="13">
        <f t="shared" si="12"/>
        <v>2669.38</v>
      </c>
    </row>
    <row r="13" spans="1:19" s="33" customFormat="1" ht="49.9" customHeight="1" x14ac:dyDescent="0.25">
      <c r="A13" s="55">
        <v>5</v>
      </c>
      <c r="B13" s="52" t="s">
        <v>33</v>
      </c>
      <c r="C13" s="53" t="s">
        <v>23</v>
      </c>
      <c r="D13" s="53">
        <v>1</v>
      </c>
      <c r="E13" s="45">
        <v>2762.55</v>
      </c>
      <c r="F13" s="46">
        <v>611</v>
      </c>
      <c r="G13" s="46">
        <v>3350</v>
      </c>
      <c r="H13" s="31">
        <v>3</v>
      </c>
      <c r="I13" s="7">
        <f t="shared" si="13"/>
        <v>2241.1833333333334</v>
      </c>
      <c r="J13" s="8">
        <f t="shared" si="14"/>
        <v>1442.0116680642129</v>
      </c>
      <c r="K13" s="9">
        <f t="shared" si="15"/>
        <v>0.64341530950058212</v>
      </c>
      <c r="L13" s="10">
        <f t="shared" si="16"/>
        <v>2241.1833333333334</v>
      </c>
      <c r="M13" s="11">
        <f t="shared" si="17"/>
        <v>2241.1833333333334</v>
      </c>
      <c r="N13" s="12">
        <f t="shared" si="18"/>
        <v>2241.1799999999998</v>
      </c>
      <c r="O13" s="13">
        <f t="shared" si="12"/>
        <v>2241.1799999999998</v>
      </c>
    </row>
    <row r="14" spans="1:19" s="5" customFormat="1" ht="30" customHeight="1" x14ac:dyDescent="0.25">
      <c r="A14" s="32"/>
      <c r="B14" s="14"/>
      <c r="C14" s="15"/>
      <c r="D14" s="15"/>
      <c r="E14" s="16"/>
      <c r="F14" s="16"/>
      <c r="G14" s="16"/>
      <c r="H14" s="17"/>
      <c r="I14" s="18"/>
      <c r="J14" s="19"/>
      <c r="K14" s="20"/>
      <c r="L14" s="21"/>
      <c r="M14" s="22"/>
      <c r="N14" s="40" t="s">
        <v>12</v>
      </c>
      <c r="O14" s="41">
        <f>SUM(O9:O13)</f>
        <v>9645.2000000000007</v>
      </c>
      <c r="S14" s="35"/>
    </row>
    <row r="15" spans="1:19" s="4" customFormat="1" ht="35.25" customHeight="1" x14ac:dyDescent="0.2">
      <c r="A15" s="67" t="s">
        <v>13</v>
      </c>
      <c r="B15" s="67"/>
      <c r="C15" s="67"/>
      <c r="D15" s="67"/>
      <c r="E15" s="67"/>
      <c r="F15" s="67"/>
      <c r="G15" s="67"/>
      <c r="H15" s="67"/>
      <c r="I15" s="42">
        <f>O14</f>
        <v>9645.2000000000007</v>
      </c>
      <c r="J15" s="24" t="s">
        <v>14</v>
      </c>
      <c r="K15" s="24"/>
      <c r="L15" s="24"/>
      <c r="M15" s="24"/>
      <c r="N15" s="24"/>
      <c r="O15" s="23"/>
    </row>
    <row r="16" spans="1:19" s="36" customFormat="1" ht="41.25" customHeight="1" x14ac:dyDescent="0.25">
      <c r="A16" s="68" t="s">
        <v>17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</row>
    <row r="17" spans="1:18" s="37" customFormat="1" ht="81.75" customHeight="1" x14ac:dyDescent="0.25">
      <c r="A17" s="68" t="s">
        <v>20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R17" s="30"/>
    </row>
    <row r="18" spans="1:18" s="36" customFormat="1" ht="15.75" x14ac:dyDescent="0.25">
      <c r="A18" s="69"/>
      <c r="B18" s="69"/>
      <c r="C18" s="57"/>
      <c r="D18" s="57"/>
      <c r="E18" s="57"/>
      <c r="F18" s="57"/>
      <c r="G18" s="57"/>
      <c r="H18" s="57"/>
      <c r="I18" s="57"/>
      <c r="J18" s="25"/>
      <c r="K18" s="25"/>
      <c r="L18" s="25"/>
      <c r="M18" s="25"/>
      <c r="N18" s="25"/>
      <c r="O18" s="25"/>
    </row>
    <row r="19" spans="1:18" s="39" customFormat="1" ht="15.75" customHeight="1" x14ac:dyDescent="0.25">
      <c r="A19" s="58" t="s">
        <v>37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26"/>
      <c r="P19" s="38"/>
    </row>
    <row r="20" spans="1:18" s="4" customFormat="1" ht="20.25" customHeight="1" x14ac:dyDescent="0.25">
      <c r="A20" s="64" t="s">
        <v>24</v>
      </c>
      <c r="B20" s="65"/>
      <c r="C20" s="5"/>
      <c r="D20" s="27"/>
      <c r="E20" s="27"/>
      <c r="F20" s="27"/>
      <c r="G20" s="27"/>
      <c r="H20" s="27"/>
      <c r="J20" s="66"/>
      <c r="K20" s="66"/>
      <c r="L20" s="28"/>
    </row>
    <row r="21" spans="1:18" s="3" customFormat="1" ht="15.75" x14ac:dyDescent="0.25">
      <c r="A21" s="56"/>
      <c r="B21" s="56"/>
      <c r="C21" s="56"/>
      <c r="D21" s="56"/>
      <c r="E21" s="56"/>
      <c r="F21" s="56"/>
      <c r="G21" s="56"/>
      <c r="H21" s="29"/>
      <c r="I21" s="26"/>
      <c r="J21" s="26"/>
      <c r="K21" s="26"/>
      <c r="L21" s="26"/>
      <c r="M21" s="26"/>
      <c r="N21" s="26"/>
      <c r="O21" s="26"/>
    </row>
    <row r="22" spans="1:18" s="3" customFormat="1" ht="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4" spans="1:18" s="3" customFormat="1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</sheetData>
  <mergeCells count="23">
    <mergeCell ref="L2:O2"/>
    <mergeCell ref="A4:O4"/>
    <mergeCell ref="A7:A8"/>
    <mergeCell ref="B7:B8"/>
    <mergeCell ref="C7:C8"/>
    <mergeCell ref="D7:D8"/>
    <mergeCell ref="E7:H7"/>
    <mergeCell ref="A5:B5"/>
    <mergeCell ref="A3:O3"/>
    <mergeCell ref="A21:G21"/>
    <mergeCell ref="C18:I18"/>
    <mergeCell ref="A19:N19"/>
    <mergeCell ref="A6:B6"/>
    <mergeCell ref="C5:O5"/>
    <mergeCell ref="A20:B20"/>
    <mergeCell ref="J20:K20"/>
    <mergeCell ref="A15:H15"/>
    <mergeCell ref="A16:O16"/>
    <mergeCell ref="A17:O17"/>
    <mergeCell ref="A18:B18"/>
    <mergeCell ref="C6:O6"/>
    <mergeCell ref="I7:K7"/>
    <mergeCell ref="L7:O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2026-04-07T02:41:21Z</dcterms:modified>
</cp:coreProperties>
</file>