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.4 ст.93 (44) 2026\стройматериалы для ремонт работ\"/>
    </mc:Choice>
  </mc:AlternateContent>
  <bookViews>
    <workbookView xWindow="0" yWindow="0" windowWidth="21570" windowHeight="7455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H10" i="6" l="1"/>
  <c r="J10" i="6"/>
  <c r="H11" i="6"/>
  <c r="J11" i="6"/>
  <c r="H12" i="6"/>
  <c r="J12" i="6"/>
  <c r="H13" i="6"/>
  <c r="J13" i="6"/>
  <c r="H14" i="6"/>
  <c r="J14" i="6"/>
  <c r="H15" i="6"/>
  <c r="J15" i="6"/>
  <c r="H16" i="6"/>
  <c r="J16" i="6"/>
  <c r="H17" i="6"/>
  <c r="J17" i="6"/>
  <c r="H18" i="6"/>
  <c r="J18" i="6"/>
  <c r="H19" i="6"/>
  <c r="J19" i="6"/>
  <c r="H20" i="6"/>
  <c r="J20" i="6"/>
  <c r="H21" i="6"/>
  <c r="J21" i="6"/>
  <c r="H22" i="6"/>
  <c r="J22" i="6"/>
  <c r="H23" i="6"/>
  <c r="J23" i="6"/>
  <c r="H24" i="6"/>
  <c r="J24" i="6"/>
  <c r="H25" i="6"/>
  <c r="J25" i="6"/>
  <c r="H26" i="6"/>
  <c r="J26" i="6"/>
  <c r="H27" i="6"/>
  <c r="J27" i="6"/>
  <c r="H28" i="6"/>
  <c r="J28" i="6"/>
  <c r="H29" i="6"/>
  <c r="J29" i="6"/>
  <c r="H30" i="6"/>
  <c r="J30" i="6"/>
  <c r="H31" i="6"/>
  <c r="J31" i="6"/>
  <c r="H32" i="6"/>
  <c r="J32" i="6"/>
  <c r="F13" i="6" l="1"/>
  <c r="K13" i="6"/>
  <c r="L13" i="6" s="1"/>
  <c r="N13" i="6" s="1"/>
  <c r="F14" i="6"/>
  <c r="K14" i="6"/>
  <c r="L14" i="6" s="1"/>
  <c r="N14" i="6" s="1"/>
  <c r="F15" i="6"/>
  <c r="K15" i="6"/>
  <c r="L15" i="6" s="1"/>
  <c r="N15" i="6" s="1"/>
  <c r="F16" i="6"/>
  <c r="K16" i="6"/>
  <c r="L16" i="6" s="1"/>
  <c r="N16" i="6" s="1"/>
  <c r="F17" i="6"/>
  <c r="K17" i="6"/>
  <c r="L17" i="6" s="1"/>
  <c r="N17" i="6" s="1"/>
  <c r="F18" i="6"/>
  <c r="K18" i="6"/>
  <c r="L18" i="6" s="1"/>
  <c r="N18" i="6" s="1"/>
  <c r="F19" i="6"/>
  <c r="K19" i="6"/>
  <c r="M19" i="6" s="1"/>
  <c r="F20" i="6"/>
  <c r="K20" i="6"/>
  <c r="L20" i="6" s="1"/>
  <c r="N20" i="6" s="1"/>
  <c r="F21" i="6"/>
  <c r="K21" i="6"/>
  <c r="L21" i="6" s="1"/>
  <c r="N21" i="6" s="1"/>
  <c r="F22" i="6"/>
  <c r="K22" i="6"/>
  <c r="L22" i="6" s="1"/>
  <c r="N22" i="6" s="1"/>
  <c r="F23" i="6"/>
  <c r="K23" i="6"/>
  <c r="L23" i="6" s="1"/>
  <c r="N23" i="6" s="1"/>
  <c r="F24" i="6"/>
  <c r="K24" i="6"/>
  <c r="L24" i="6" s="1"/>
  <c r="F25" i="6"/>
  <c r="K25" i="6"/>
  <c r="L25" i="6" s="1"/>
  <c r="N25" i="6" s="1"/>
  <c r="F26" i="6"/>
  <c r="K26" i="6"/>
  <c r="L26" i="6" s="1"/>
  <c r="N26" i="6" s="1"/>
  <c r="F27" i="6"/>
  <c r="K27" i="6"/>
  <c r="L27" i="6" s="1"/>
  <c r="F28" i="6"/>
  <c r="K28" i="6"/>
  <c r="L28" i="6" s="1"/>
  <c r="N28" i="6" s="1"/>
  <c r="F29" i="6"/>
  <c r="K29" i="6"/>
  <c r="L29" i="6" s="1"/>
  <c r="N29" i="6" s="1"/>
  <c r="F30" i="6"/>
  <c r="K30" i="6"/>
  <c r="L30" i="6" s="1"/>
  <c r="N30" i="6" s="1"/>
  <c r="F31" i="6"/>
  <c r="K31" i="6"/>
  <c r="L31" i="6" s="1"/>
  <c r="N31" i="6" s="1"/>
  <c r="F32" i="6"/>
  <c r="K32" i="6"/>
  <c r="L32" i="6" s="1"/>
  <c r="N32" i="6" s="1"/>
  <c r="O31" i="6" l="1"/>
  <c r="M31" i="6"/>
  <c r="O30" i="6"/>
  <c r="M30" i="6"/>
  <c r="O28" i="6"/>
  <c r="M28" i="6"/>
  <c r="O27" i="6"/>
  <c r="M27" i="6"/>
  <c r="N27" i="6"/>
  <c r="O25" i="6"/>
  <c r="M25" i="6"/>
  <c r="O24" i="6"/>
  <c r="M24" i="6"/>
  <c r="N24" i="6"/>
  <c r="M22" i="6"/>
  <c r="O22" i="6"/>
  <c r="L19" i="6"/>
  <c r="N19" i="6" s="1"/>
  <c r="O19" i="6"/>
  <c r="O21" i="6"/>
  <c r="M18" i="6"/>
  <c r="O18" i="6"/>
  <c r="M16" i="6"/>
  <c r="O16" i="6"/>
  <c r="O15" i="6"/>
  <c r="M15" i="6"/>
  <c r="O13" i="6"/>
  <c r="M13" i="6"/>
  <c r="M21" i="6"/>
  <c r="O20" i="6"/>
  <c r="O32" i="6"/>
  <c r="O29" i="6"/>
  <c r="O26" i="6"/>
  <c r="O23" i="6"/>
  <c r="O17" i="6"/>
  <c r="O14" i="6"/>
  <c r="M32" i="6"/>
  <c r="M26" i="6"/>
  <c r="M23" i="6"/>
  <c r="M20" i="6"/>
  <c r="M17" i="6"/>
  <c r="M14" i="6"/>
  <c r="M29" i="6"/>
  <c r="F10" i="6"/>
  <c r="Q10" i="6" s="1"/>
  <c r="K10" i="6"/>
  <c r="L10" i="6" s="1"/>
  <c r="N10" i="6" s="1"/>
  <c r="F11" i="6"/>
  <c r="Q11" i="6" s="1"/>
  <c r="K11" i="6"/>
  <c r="L11" i="6" s="1"/>
  <c r="F12" i="6"/>
  <c r="Q12" i="6" s="1"/>
  <c r="K12" i="6"/>
  <c r="L12" i="6" s="1"/>
  <c r="N12" i="6" s="1"/>
  <c r="Q13" i="6"/>
  <c r="Q14" i="6"/>
  <c r="Q16" i="6"/>
  <c r="Q17" i="6"/>
  <c r="Q18" i="6"/>
  <c r="Q19" i="6"/>
  <c r="Q22" i="6"/>
  <c r="P15" i="6"/>
  <c r="Q20" i="6"/>
  <c r="Q21" i="6"/>
  <c r="Q23" i="6"/>
  <c r="Q15" i="6"/>
  <c r="N11" i="6" l="1"/>
  <c r="O12" i="6"/>
  <c r="M12" i="6"/>
  <c r="O10" i="6"/>
  <c r="M10" i="6"/>
  <c r="P21" i="6"/>
  <c r="O11" i="6"/>
  <c r="M11" i="6"/>
  <c r="P14" i="6"/>
  <c r="P20" i="6"/>
  <c r="P16" i="6"/>
  <c r="P23" i="6"/>
  <c r="P11" i="6"/>
  <c r="P12" i="6"/>
  <c r="P18" i="6"/>
  <c r="P17" i="6"/>
  <c r="P10" i="6"/>
  <c r="P22" i="6"/>
  <c r="P19" i="6"/>
  <c r="P13" i="6"/>
  <c r="D33" i="6" l="1"/>
  <c r="E33" i="6"/>
  <c r="G33" i="6"/>
  <c r="I33" i="6"/>
  <c r="Q24" i="6"/>
  <c r="Q25" i="6"/>
  <c r="Q26" i="6"/>
  <c r="Q27" i="6"/>
  <c r="Q28" i="6"/>
  <c r="Q29" i="6"/>
  <c r="P29" i="6"/>
  <c r="Q30" i="6"/>
  <c r="Q31" i="6"/>
  <c r="Q32" i="6"/>
  <c r="M33" i="6" l="1"/>
  <c r="H33" i="6"/>
  <c r="P28" i="6"/>
  <c r="P27" i="6"/>
  <c r="F33" i="6"/>
  <c r="J33" i="6"/>
  <c r="K33" i="6"/>
  <c r="O33" i="6" s="1"/>
  <c r="P25" i="6"/>
  <c r="P31" i="6"/>
  <c r="P24" i="6"/>
  <c r="P30" i="6"/>
  <c r="P32" i="6" l="1"/>
  <c r="P26" i="6"/>
  <c r="L33" i="6"/>
  <c r="P33" i="6" s="1"/>
  <c r="N33" i="6"/>
  <c r="Q33" i="6" l="1"/>
</calcChain>
</file>

<file path=xl/sharedStrings.xml><?xml version="1.0" encoding="utf-8"?>
<sst xmlns="http://schemas.openxmlformats.org/spreadsheetml/2006/main" count="80" uniqueCount="49">
  <si>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</si>
  <si>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</si>
  <si>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</si>
  <si>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</si>
  <si>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</si>
  <si>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</si>
  <si>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</si>
  <si>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</si>
  <si>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</si>
  <si>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</si>
  <si>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</si>
  <si>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</si>
  <si>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</si>
  <si>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</si>
  <si>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</si>
  <si>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</si>
  <si>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</si>
  <si>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</si>
  <si>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</si>
  <si>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шт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</si>
  <si>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</si>
  <si>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Смесь штукатурная Ротбанд 30 кг гипсовая</t>
  </si>
  <si>
    <t>Шпатлевка финишная 20 кг Боларс Супep</t>
  </si>
  <si>
    <t>Грунт для влажных помещений AXTON 10л</t>
  </si>
  <si>
    <t>Эмаль универсальная акриловая ВГТ матовая cyпeрбелая База А 15кг</t>
  </si>
  <si>
    <t>Краска интерьерная для стен и потолков ВДАК 15 кг VGT База А</t>
  </si>
  <si>
    <t>Валик 180мм полиакрил</t>
  </si>
  <si>
    <t>Валик полиакрил 100 мм</t>
  </si>
  <si>
    <t>Кисть круглая №14 (50мм) арт.01-1-130</t>
  </si>
  <si>
    <t>Кисть плоская 3 (75мм) натур.щетина Евро арт01-1-130</t>
  </si>
  <si>
    <t>Кисть плоская 2,5 (63мм)натур.щетина Евро арт.01-1-125</t>
  </si>
  <si>
    <t>Колер зеленый 100мл (№21) Лакра</t>
  </si>
  <si>
    <t>Колер салатовый 100 мл (№13)</t>
  </si>
  <si>
    <t>Колер коричневый 100мл</t>
  </si>
  <si>
    <t>Колер черный 100мл (№18) Лакра</t>
  </si>
  <si>
    <t>Уайт-спирит 1л RPG</t>
  </si>
  <si>
    <t>Грунтовка укрепляющая 10л СТ17 Ceresit</t>
  </si>
  <si>
    <t>Пленка п/э 100 мм техническая (100м)</t>
  </si>
  <si>
    <t>Скотч малярный 50ммх50м</t>
  </si>
  <si>
    <t>Скотч малярный 19ммх50м</t>
  </si>
  <si>
    <t>Эмаль ПФ-115 черная 1,8кг Specco</t>
  </si>
  <si>
    <t>Эмаль ПФ-115 белая 2,7кг Specco</t>
  </si>
  <si>
    <t>Эмаль ПФ-115 коричневая 0,8 кг Colorika</t>
  </si>
  <si>
    <t>Клей для плитки Knauf Мрамор белый, 25 кг</t>
  </si>
  <si>
    <t>рул</t>
  </si>
  <si>
    <t>на оказание услуг по поставке стройматериалов для ремонтных работ</t>
  </si>
  <si>
    <t>КП №1                                                         Вх. №1014/26 от 29.06.26</t>
  </si>
  <si>
    <t>КП №3                                                         Вх. №1016/26 от 30.06.26</t>
  </si>
  <si>
    <t>КП №2                                                         Вх. №1015/26 от 30.06.26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</si>
</sst>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0" fontId="1" fillId="0" borderId="30" xfId="0" applyNumberFormat="1" applyFont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24" xfId="0" applyFont="1" applyFill="1" applyBorder="1" applyAlignment="1">
      <alignment horizontal="center" vertical="center" wrapText="1"/>
    </xf>
    <xf numFmtId="4" fontId="10" fillId="3" borderId="24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24" xfId="0" applyNumberFormat="1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left" vertical="center"/>
    </xf>
    <xf numFmtId="4" fontId="3" fillId="0" borderId="24" xfId="0" applyNumberFormat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6" xfId="0" applyFont="1" applyBorder="1"/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right" vertical="center" shrinkToFit="1"/>
    </xf>
    <xf numFmtId="4" fontId="6" fillId="0" borderId="14" xfId="0" applyNumberFormat="1" applyFont="1" applyBorder="1" applyAlignment="1">
      <alignment horizontal="right" vertical="center" shrinkToFit="1"/>
    </xf>
    <xf numFmtId="3" fontId="12" fillId="0" borderId="24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 applyProtection="1">
      <alignment horizontal="center" vertical="center" shrinkToFit="1"/>
      <protection locked="0"/>
    </xf>
    <xf numFmtId="4" fontId="3" fillId="4" borderId="16" xfId="0" applyNumberFormat="1" applyFont="1" applyFill="1" applyBorder="1" applyAlignment="1">
      <alignment horizontal="center" vertical="center" shrinkToFit="1"/>
    </xf>
    <xf numFmtId="4" fontId="3" fillId="4" borderId="24" xfId="0" applyNumberFormat="1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vertical="center" wrapText="1"/>
    </xf>
    <xf numFmtId="0" fontId="11" fillId="0" borderId="2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topLeftCell="A19" zoomScale="85" zoomScaleNormal="85" workbookViewId="0">
      <selection activeCell="G6" sqref="G6:H6"/>
    </sheetView>
  </sheetViews>
  <sheetFormatPr defaultRowHeight="15" x14ac:dyDescent="0.25"/>
  <cols>
    <col min="1" max="1" width="6.42578125" style="7" customWidth="1"/>
    <col min="2" max="2" width="47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15.285156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38.450000000000003" customHeight="1" x14ac:dyDescent="0.2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26" customFormat="1" ht="15.75" x14ac:dyDescent="0.25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s="26" customFormat="1" ht="18.75" customHeight="1" x14ac:dyDescent="0.25">
      <c r="A3" s="58" t="s">
        <v>45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s="26" customFormat="1" ht="96.75" customHeight="1" thickBot="1" x14ac:dyDescent="0.3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15" customHeight="1" thickBot="1" x14ac:dyDescent="0.3">
      <c r="A5" s="60" t="s">
        <v>5</v>
      </c>
      <c r="B5" s="63" t="s">
        <v>0</v>
      </c>
      <c r="C5" s="66" t="s">
        <v>18</v>
      </c>
      <c r="D5" s="69" t="s">
        <v>1</v>
      </c>
      <c r="E5" s="72" t="s">
        <v>2</v>
      </c>
      <c r="F5" s="73"/>
      <c r="G5" s="73"/>
      <c r="H5" s="73"/>
      <c r="I5" s="73"/>
      <c r="J5" s="74"/>
      <c r="K5" s="75" t="s">
        <v>10</v>
      </c>
      <c r="L5" s="76"/>
      <c r="M5" s="85" t="s">
        <v>3</v>
      </c>
      <c r="N5" s="86"/>
      <c r="O5" s="85" t="s">
        <v>4</v>
      </c>
      <c r="P5" s="86"/>
      <c r="Q5" s="86" t="s">
        <v>15</v>
      </c>
    </row>
    <row r="6" spans="1:17" s="1" customFormat="1" ht="57.75" customHeight="1" x14ac:dyDescent="0.25">
      <c r="A6" s="61"/>
      <c r="B6" s="64"/>
      <c r="C6" s="67"/>
      <c r="D6" s="70"/>
      <c r="E6" s="91" t="s">
        <v>46</v>
      </c>
      <c r="F6" s="92"/>
      <c r="G6" s="91" t="s">
        <v>48</v>
      </c>
      <c r="H6" s="92"/>
      <c r="I6" s="91" t="s">
        <v>47</v>
      </c>
      <c r="J6" s="92"/>
      <c r="K6" s="77"/>
      <c r="L6" s="78"/>
      <c r="M6" s="87"/>
      <c r="N6" s="88"/>
      <c r="O6" s="89"/>
      <c r="P6" s="90"/>
      <c r="Q6" s="88"/>
    </row>
    <row r="7" spans="1:17" s="1" customFormat="1" ht="16.5" customHeight="1" thickBot="1" x14ac:dyDescent="0.3">
      <c r="A7" s="62"/>
      <c r="B7" s="65"/>
      <c r="C7" s="68"/>
      <c r="D7" s="71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88"/>
    </row>
    <row r="8" spans="1:17" s="1" customFormat="1" ht="12.75" customHeight="1" thickBot="1" x14ac:dyDescent="0.3">
      <c r="A8" s="3">
        <v>1</v>
      </c>
      <c r="B8" s="2">
        <v>2</v>
      </c>
      <c r="C8" s="23"/>
      <c r="D8" s="21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8">
        <v>16</v>
      </c>
    </row>
    <row r="9" spans="1:17" s="1" customFormat="1" ht="12" customHeight="1" thickBot="1" x14ac:dyDescent="0.25">
      <c r="A9" s="79"/>
      <c r="B9" s="80"/>
      <c r="C9" s="80"/>
      <c r="D9" s="81"/>
      <c r="E9" s="82" t="s">
        <v>11</v>
      </c>
      <c r="F9" s="83"/>
      <c r="G9" s="82" t="s">
        <v>12</v>
      </c>
      <c r="H9" s="83"/>
      <c r="I9" s="82" t="s">
        <v>13</v>
      </c>
      <c r="J9" s="83"/>
      <c r="K9" s="84" t="s">
        <v>14</v>
      </c>
      <c r="L9" s="83"/>
      <c r="M9" s="22"/>
      <c r="N9" s="20"/>
      <c r="O9" s="16"/>
      <c r="P9" s="17"/>
      <c r="Q9" s="19"/>
    </row>
    <row r="10" spans="1:17" ht="28.5" customHeight="1" thickBot="1" x14ac:dyDescent="0.3">
      <c r="A10" s="30">
        <v>1</v>
      </c>
      <c r="B10" s="51" t="s">
        <v>21</v>
      </c>
      <c r="C10" s="27" t="s">
        <v>19</v>
      </c>
      <c r="D10" s="53">
        <v>10</v>
      </c>
      <c r="E10" s="24">
        <v>890</v>
      </c>
      <c r="F10" s="28">
        <f>D10*E10</f>
        <v>8900</v>
      </c>
      <c r="G10" s="24">
        <v>952</v>
      </c>
      <c r="H10" s="28">
        <f>D10*G10</f>
        <v>9520</v>
      </c>
      <c r="I10" s="25">
        <v>996</v>
      </c>
      <c r="J10" s="28">
        <f>D10*I10</f>
        <v>9960</v>
      </c>
      <c r="K10" s="29">
        <f>ROUND(IF(SUM(E10,G10,I10)&gt;0,AVERAGE(E10,G10,I10),0),2)</f>
        <v>946</v>
      </c>
      <c r="L10" s="29">
        <f>ROUND(D10*K10,2)</f>
        <v>9460</v>
      </c>
      <c r="M10" s="29">
        <f>ROUND(IF(K10&gt;0,STDEV(E10,G10,I10),0),2)</f>
        <v>53.25</v>
      </c>
      <c r="N10" s="29">
        <f>ROUND(IF(L10&gt;0,STDEV(F10,H10,J10),0),2)</f>
        <v>532.54</v>
      </c>
      <c r="O10" s="29">
        <f>ROUND(IF(K10&gt;0,STDEV(E10,G10,I10)/AVERAGE(E10,G10,I10)*100,0),2)</f>
        <v>5.63</v>
      </c>
      <c r="P10" s="29">
        <f>ROUND(IF(L10&gt;0,STDEV(F10,H10,J10)/AVERAGE(F10,H10,J10)*100,0),2)</f>
        <v>5.63</v>
      </c>
      <c r="Q10" s="31">
        <f>MIN(F10)</f>
        <v>8900</v>
      </c>
    </row>
    <row r="11" spans="1:17" ht="31.5" customHeight="1" thickBot="1" x14ac:dyDescent="0.3">
      <c r="A11" s="30">
        <v>2</v>
      </c>
      <c r="B11" s="52" t="s">
        <v>22</v>
      </c>
      <c r="C11" s="27" t="s">
        <v>19</v>
      </c>
      <c r="D11" s="54">
        <v>16</v>
      </c>
      <c r="E11" s="24">
        <v>970</v>
      </c>
      <c r="F11" s="28">
        <f>E11*D11</f>
        <v>15520</v>
      </c>
      <c r="G11" s="24">
        <v>1037</v>
      </c>
      <c r="H11" s="28">
        <f t="shared" ref="H11:H32" si="0">D11*G11</f>
        <v>16592</v>
      </c>
      <c r="I11" s="25">
        <v>1085</v>
      </c>
      <c r="J11" s="28">
        <f t="shared" ref="J11:J32" si="1">D11*I11</f>
        <v>17360</v>
      </c>
      <c r="K11" s="29">
        <f t="shared" ref="K11:K32" si="2">ROUND(IF(SUM(E11,G11,I11)&gt;0,AVERAGE(E11,G11,I11),0),2)</f>
        <v>1030.67</v>
      </c>
      <c r="L11" s="29">
        <f t="shared" ref="L11:L32" si="3">ROUND(D11*K11,2)</f>
        <v>16490.72</v>
      </c>
      <c r="M11" s="29">
        <f t="shared" ref="M11:M32" si="4">ROUND(IF(K11&gt;0,STDEV(E11,G11,I11),0),2)</f>
        <v>57.76</v>
      </c>
      <c r="N11" s="29">
        <f t="shared" ref="N11:N32" si="5">ROUND(IF(L11&gt;0,STDEV(F11,H11,J11),0),2)</f>
        <v>924.18</v>
      </c>
      <c r="O11" s="29">
        <f t="shared" ref="O11:O32" si="6">ROUND(IF(K11&gt;0,STDEV(E11,G11,I11)/AVERAGE(E11,G11,I11)*100,0),2)</f>
        <v>5.6</v>
      </c>
      <c r="P11" s="29">
        <f t="shared" ref="P11:P32" si="7">ROUND(IF(L11&gt;0,STDEV(F11,H11,J11)/AVERAGE(F11,H11,J11)*100,0),2)</f>
        <v>5.6</v>
      </c>
      <c r="Q11" s="31">
        <f t="shared" ref="Q11:Q32" si="8">MIN(F11)</f>
        <v>15520</v>
      </c>
    </row>
    <row r="12" spans="1:17" ht="33.75" customHeight="1" thickBot="1" x14ac:dyDescent="0.3">
      <c r="A12" s="30">
        <v>3</v>
      </c>
      <c r="B12" s="52" t="s">
        <v>23</v>
      </c>
      <c r="C12" s="27" t="s">
        <v>19</v>
      </c>
      <c r="D12" s="54">
        <v>8</v>
      </c>
      <c r="E12" s="24">
        <v>800</v>
      </c>
      <c r="F12" s="28">
        <f t="shared" ref="F12:F32" si="9">E12*D12</f>
        <v>6400</v>
      </c>
      <c r="G12" s="44">
        <v>856</v>
      </c>
      <c r="H12" s="28">
        <f t="shared" si="0"/>
        <v>6848</v>
      </c>
      <c r="I12" s="25">
        <v>896</v>
      </c>
      <c r="J12" s="28">
        <f t="shared" si="1"/>
        <v>7168</v>
      </c>
      <c r="K12" s="29">
        <f t="shared" si="2"/>
        <v>850.67</v>
      </c>
      <c r="L12" s="29">
        <f t="shared" si="3"/>
        <v>6805.36</v>
      </c>
      <c r="M12" s="29">
        <f t="shared" si="4"/>
        <v>48.22</v>
      </c>
      <c r="N12" s="29">
        <f t="shared" si="5"/>
        <v>385.77</v>
      </c>
      <c r="O12" s="29">
        <f t="shared" si="6"/>
        <v>5.67</v>
      </c>
      <c r="P12" s="29">
        <f t="shared" si="7"/>
        <v>5.67</v>
      </c>
      <c r="Q12" s="31">
        <f t="shared" si="8"/>
        <v>6400</v>
      </c>
    </row>
    <row r="13" spans="1:17" ht="33.75" customHeight="1" thickBot="1" x14ac:dyDescent="0.3">
      <c r="A13" s="30">
        <v>4</v>
      </c>
      <c r="B13" s="52" t="s">
        <v>24</v>
      </c>
      <c r="C13" s="27" t="s">
        <v>19</v>
      </c>
      <c r="D13" s="54">
        <v>22</v>
      </c>
      <c r="E13" s="24">
        <v>9800</v>
      </c>
      <c r="F13" s="28">
        <f t="shared" si="9"/>
        <v>215600</v>
      </c>
      <c r="G13" s="24">
        <v>10485</v>
      </c>
      <c r="H13" s="28">
        <f t="shared" si="0"/>
        <v>230670</v>
      </c>
      <c r="I13" s="25">
        <v>10976</v>
      </c>
      <c r="J13" s="28">
        <f t="shared" si="1"/>
        <v>241472</v>
      </c>
      <c r="K13" s="29">
        <f t="shared" si="2"/>
        <v>10420.33</v>
      </c>
      <c r="L13" s="29">
        <f t="shared" si="3"/>
        <v>229247.26</v>
      </c>
      <c r="M13" s="29">
        <f t="shared" si="4"/>
        <v>590.66</v>
      </c>
      <c r="N13" s="29">
        <f t="shared" si="5"/>
        <v>12994.54</v>
      </c>
      <c r="O13" s="29">
        <f t="shared" si="6"/>
        <v>5.67</v>
      </c>
      <c r="P13" s="29">
        <f t="shared" si="7"/>
        <v>5.67</v>
      </c>
      <c r="Q13" s="31">
        <f t="shared" si="8"/>
        <v>215600</v>
      </c>
    </row>
    <row r="14" spans="1:17" ht="36" customHeight="1" thickBot="1" x14ac:dyDescent="0.3">
      <c r="A14" s="30">
        <v>5</v>
      </c>
      <c r="B14" s="52" t="s">
        <v>25</v>
      </c>
      <c r="C14" s="27" t="s">
        <v>19</v>
      </c>
      <c r="D14" s="54">
        <v>17</v>
      </c>
      <c r="E14" s="24">
        <v>3120</v>
      </c>
      <c r="F14" s="28">
        <f t="shared" si="9"/>
        <v>53040</v>
      </c>
      <c r="G14" s="24">
        <v>3338</v>
      </c>
      <c r="H14" s="28">
        <f t="shared" si="0"/>
        <v>56746</v>
      </c>
      <c r="I14" s="25">
        <v>3495</v>
      </c>
      <c r="J14" s="28">
        <f t="shared" si="1"/>
        <v>59415</v>
      </c>
      <c r="K14" s="29">
        <f t="shared" si="2"/>
        <v>3317.67</v>
      </c>
      <c r="L14" s="29">
        <f t="shared" si="3"/>
        <v>56400.39</v>
      </c>
      <c r="M14" s="29">
        <f t="shared" si="4"/>
        <v>188.33</v>
      </c>
      <c r="N14" s="29">
        <f t="shared" si="5"/>
        <v>3201.53</v>
      </c>
      <c r="O14" s="29">
        <f t="shared" si="6"/>
        <v>5.68</v>
      </c>
      <c r="P14" s="29">
        <f t="shared" si="7"/>
        <v>5.68</v>
      </c>
      <c r="Q14" s="31">
        <f t="shared" si="8"/>
        <v>53040</v>
      </c>
    </row>
    <row r="15" spans="1:17" ht="29.25" customHeight="1" thickBot="1" x14ac:dyDescent="0.3">
      <c r="A15" s="30">
        <v>6</v>
      </c>
      <c r="B15" s="52" t="s">
        <v>26</v>
      </c>
      <c r="C15" s="27" t="s">
        <v>19</v>
      </c>
      <c r="D15" s="54">
        <v>14</v>
      </c>
      <c r="E15" s="24">
        <v>265</v>
      </c>
      <c r="F15" s="28">
        <f t="shared" si="9"/>
        <v>3710</v>
      </c>
      <c r="G15" s="24">
        <v>283</v>
      </c>
      <c r="H15" s="28">
        <f t="shared" si="0"/>
        <v>3962</v>
      </c>
      <c r="I15" s="25">
        <v>287</v>
      </c>
      <c r="J15" s="28">
        <f t="shared" si="1"/>
        <v>4018</v>
      </c>
      <c r="K15" s="29">
        <f t="shared" si="2"/>
        <v>278.33</v>
      </c>
      <c r="L15" s="29">
        <f t="shared" si="3"/>
        <v>3896.62</v>
      </c>
      <c r="M15" s="29">
        <f t="shared" si="4"/>
        <v>11.72</v>
      </c>
      <c r="N15" s="29">
        <f t="shared" si="5"/>
        <v>164.07</v>
      </c>
      <c r="O15" s="29">
        <f t="shared" si="6"/>
        <v>4.21</v>
      </c>
      <c r="P15" s="29">
        <f t="shared" si="7"/>
        <v>4.21</v>
      </c>
      <c r="Q15" s="31">
        <f t="shared" si="8"/>
        <v>3710</v>
      </c>
    </row>
    <row r="16" spans="1:17" ht="26.25" customHeight="1" thickBot="1" x14ac:dyDescent="0.3">
      <c r="A16" s="30">
        <v>7</v>
      </c>
      <c r="B16" s="52" t="s">
        <v>27</v>
      </c>
      <c r="C16" s="27" t="s">
        <v>19</v>
      </c>
      <c r="D16" s="54">
        <v>12</v>
      </c>
      <c r="E16" s="24">
        <v>150</v>
      </c>
      <c r="F16" s="28">
        <f t="shared" si="9"/>
        <v>1800</v>
      </c>
      <c r="G16" s="24">
        <v>160</v>
      </c>
      <c r="H16" s="28">
        <f t="shared" si="0"/>
        <v>1920</v>
      </c>
      <c r="I16" s="25">
        <v>179</v>
      </c>
      <c r="J16" s="28">
        <f t="shared" si="1"/>
        <v>2148</v>
      </c>
      <c r="K16" s="29">
        <f t="shared" si="2"/>
        <v>163</v>
      </c>
      <c r="L16" s="29">
        <f t="shared" si="3"/>
        <v>1956</v>
      </c>
      <c r="M16" s="29">
        <f t="shared" si="4"/>
        <v>14.73</v>
      </c>
      <c r="N16" s="29">
        <f t="shared" si="5"/>
        <v>176.77</v>
      </c>
      <c r="O16" s="29">
        <f t="shared" si="6"/>
        <v>9.0399999999999991</v>
      </c>
      <c r="P16" s="29">
        <f t="shared" si="7"/>
        <v>9.0399999999999991</v>
      </c>
      <c r="Q16" s="31">
        <f t="shared" si="8"/>
        <v>1800</v>
      </c>
    </row>
    <row r="17" spans="1:17" ht="33" customHeight="1" thickBot="1" x14ac:dyDescent="0.3">
      <c r="A17" s="30">
        <v>8</v>
      </c>
      <c r="B17" s="52" t="s">
        <v>28</v>
      </c>
      <c r="C17" s="27" t="s">
        <v>19</v>
      </c>
      <c r="D17" s="54">
        <v>9</v>
      </c>
      <c r="E17" s="24">
        <v>135</v>
      </c>
      <c r="F17" s="28">
        <f t="shared" si="9"/>
        <v>1215</v>
      </c>
      <c r="G17" s="24">
        <v>144</v>
      </c>
      <c r="H17" s="28">
        <f t="shared" si="0"/>
        <v>1296</v>
      </c>
      <c r="I17" s="25">
        <v>160</v>
      </c>
      <c r="J17" s="28">
        <f t="shared" si="1"/>
        <v>1440</v>
      </c>
      <c r="K17" s="29">
        <f t="shared" si="2"/>
        <v>146.33000000000001</v>
      </c>
      <c r="L17" s="29">
        <f t="shared" si="3"/>
        <v>1316.97</v>
      </c>
      <c r="M17" s="29">
        <f t="shared" si="4"/>
        <v>12.66</v>
      </c>
      <c r="N17" s="29">
        <f t="shared" si="5"/>
        <v>113.96</v>
      </c>
      <c r="O17" s="29">
        <f t="shared" si="6"/>
        <v>8.65</v>
      </c>
      <c r="P17" s="29">
        <f t="shared" si="7"/>
        <v>8.65</v>
      </c>
      <c r="Q17" s="31">
        <f t="shared" si="8"/>
        <v>1215</v>
      </c>
    </row>
    <row r="18" spans="1:17" ht="36.75" customHeight="1" thickBot="1" x14ac:dyDescent="0.3">
      <c r="A18" s="32">
        <v>9</v>
      </c>
      <c r="B18" s="52" t="s">
        <v>29</v>
      </c>
      <c r="C18" s="33" t="s">
        <v>19</v>
      </c>
      <c r="D18" s="54">
        <v>9</v>
      </c>
      <c r="E18" s="34">
        <v>165</v>
      </c>
      <c r="F18" s="28">
        <f t="shared" si="9"/>
        <v>1485</v>
      </c>
      <c r="G18" s="34">
        <v>176</v>
      </c>
      <c r="H18" s="28">
        <f t="shared" si="0"/>
        <v>1584</v>
      </c>
      <c r="I18" s="34">
        <v>184</v>
      </c>
      <c r="J18" s="28">
        <f t="shared" si="1"/>
        <v>1656</v>
      </c>
      <c r="K18" s="35">
        <f t="shared" si="2"/>
        <v>175</v>
      </c>
      <c r="L18" s="35">
        <f t="shared" si="3"/>
        <v>1575</v>
      </c>
      <c r="M18" s="35">
        <f t="shared" si="4"/>
        <v>9.5399999999999991</v>
      </c>
      <c r="N18" s="35">
        <f t="shared" si="5"/>
        <v>85.85</v>
      </c>
      <c r="O18" s="35">
        <f t="shared" si="6"/>
        <v>5.45</v>
      </c>
      <c r="P18" s="35">
        <f t="shared" si="7"/>
        <v>5.45</v>
      </c>
      <c r="Q18" s="31">
        <f t="shared" si="8"/>
        <v>1485</v>
      </c>
    </row>
    <row r="19" spans="1:17" ht="44.25" customHeight="1" thickBot="1" x14ac:dyDescent="0.3">
      <c r="A19" s="36">
        <v>10</v>
      </c>
      <c r="B19" s="52" t="s">
        <v>30</v>
      </c>
      <c r="C19" s="33" t="s">
        <v>19</v>
      </c>
      <c r="D19" s="54">
        <v>9</v>
      </c>
      <c r="E19" s="34">
        <v>120</v>
      </c>
      <c r="F19" s="28">
        <f t="shared" si="9"/>
        <v>1080</v>
      </c>
      <c r="G19" s="34">
        <v>128</v>
      </c>
      <c r="H19" s="28">
        <f t="shared" si="0"/>
        <v>1152</v>
      </c>
      <c r="I19" s="34">
        <v>134</v>
      </c>
      <c r="J19" s="28">
        <f t="shared" si="1"/>
        <v>1206</v>
      </c>
      <c r="K19" s="35">
        <f t="shared" si="2"/>
        <v>127.33</v>
      </c>
      <c r="L19" s="35">
        <f t="shared" si="3"/>
        <v>1145.97</v>
      </c>
      <c r="M19" s="35">
        <f t="shared" si="4"/>
        <v>7.02</v>
      </c>
      <c r="N19" s="35">
        <f t="shared" si="5"/>
        <v>63.21</v>
      </c>
      <c r="O19" s="35">
        <f t="shared" si="6"/>
        <v>5.52</v>
      </c>
      <c r="P19" s="35">
        <f t="shared" si="7"/>
        <v>5.52</v>
      </c>
      <c r="Q19" s="31">
        <f t="shared" si="8"/>
        <v>1080</v>
      </c>
    </row>
    <row r="20" spans="1:17" ht="28.5" customHeight="1" thickBot="1" x14ac:dyDescent="0.3">
      <c r="A20" s="37">
        <v>11</v>
      </c>
      <c r="B20" s="52" t="s">
        <v>31</v>
      </c>
      <c r="C20" s="33" t="s">
        <v>19</v>
      </c>
      <c r="D20" s="54">
        <v>9</v>
      </c>
      <c r="E20" s="34">
        <v>80</v>
      </c>
      <c r="F20" s="28">
        <f t="shared" si="9"/>
        <v>720</v>
      </c>
      <c r="G20" s="34">
        <v>85</v>
      </c>
      <c r="H20" s="28">
        <f t="shared" si="0"/>
        <v>765</v>
      </c>
      <c r="I20" s="34">
        <v>89</v>
      </c>
      <c r="J20" s="28">
        <f t="shared" si="1"/>
        <v>801</v>
      </c>
      <c r="K20" s="35">
        <f t="shared" si="2"/>
        <v>84.67</v>
      </c>
      <c r="L20" s="35">
        <f t="shared" si="3"/>
        <v>762.03</v>
      </c>
      <c r="M20" s="35">
        <f t="shared" si="4"/>
        <v>4.51</v>
      </c>
      <c r="N20" s="35">
        <f t="shared" si="5"/>
        <v>40.58</v>
      </c>
      <c r="O20" s="35">
        <f t="shared" si="6"/>
        <v>5.33</v>
      </c>
      <c r="P20" s="35">
        <f t="shared" si="7"/>
        <v>5.33</v>
      </c>
      <c r="Q20" s="31">
        <f t="shared" si="8"/>
        <v>720</v>
      </c>
    </row>
    <row r="21" spans="1:17" ht="15" customHeight="1" thickBot="1" x14ac:dyDescent="0.3">
      <c r="A21" s="37">
        <v>12</v>
      </c>
      <c r="B21" s="52" t="s">
        <v>32</v>
      </c>
      <c r="C21" s="33" t="s">
        <v>19</v>
      </c>
      <c r="D21" s="54">
        <v>9</v>
      </c>
      <c r="E21" s="34">
        <v>80</v>
      </c>
      <c r="F21" s="28">
        <f t="shared" si="9"/>
        <v>720</v>
      </c>
      <c r="G21" s="34">
        <v>85</v>
      </c>
      <c r="H21" s="28">
        <f t="shared" si="0"/>
        <v>765</v>
      </c>
      <c r="I21" s="34">
        <v>89</v>
      </c>
      <c r="J21" s="28">
        <f t="shared" si="1"/>
        <v>801</v>
      </c>
      <c r="K21" s="35">
        <f t="shared" si="2"/>
        <v>84.67</v>
      </c>
      <c r="L21" s="35">
        <f t="shared" si="3"/>
        <v>762.03</v>
      </c>
      <c r="M21" s="35">
        <f t="shared" si="4"/>
        <v>4.51</v>
      </c>
      <c r="N21" s="35">
        <f t="shared" si="5"/>
        <v>40.58</v>
      </c>
      <c r="O21" s="35">
        <f t="shared" si="6"/>
        <v>5.33</v>
      </c>
      <c r="P21" s="35">
        <f t="shared" si="7"/>
        <v>5.33</v>
      </c>
      <c r="Q21" s="31">
        <f t="shared" si="8"/>
        <v>720</v>
      </c>
    </row>
    <row r="22" spans="1:17" s="8" customFormat="1" ht="28.5" customHeight="1" thickBot="1" x14ac:dyDescent="0.3">
      <c r="A22" s="37">
        <v>13</v>
      </c>
      <c r="B22" s="52" t="s">
        <v>33</v>
      </c>
      <c r="C22" s="33" t="s">
        <v>19</v>
      </c>
      <c r="D22" s="54">
        <v>9</v>
      </c>
      <c r="E22" s="34">
        <v>80</v>
      </c>
      <c r="F22" s="28">
        <f t="shared" si="9"/>
        <v>720</v>
      </c>
      <c r="G22" s="34">
        <v>85</v>
      </c>
      <c r="H22" s="28">
        <f t="shared" si="0"/>
        <v>765</v>
      </c>
      <c r="I22" s="34">
        <v>89</v>
      </c>
      <c r="J22" s="28">
        <f t="shared" si="1"/>
        <v>801</v>
      </c>
      <c r="K22" s="35">
        <f t="shared" si="2"/>
        <v>84.67</v>
      </c>
      <c r="L22" s="35">
        <f t="shared" si="3"/>
        <v>762.03</v>
      </c>
      <c r="M22" s="35">
        <f t="shared" si="4"/>
        <v>4.51</v>
      </c>
      <c r="N22" s="35">
        <f t="shared" si="5"/>
        <v>40.58</v>
      </c>
      <c r="O22" s="35">
        <f t="shared" si="6"/>
        <v>5.33</v>
      </c>
      <c r="P22" s="35">
        <f t="shared" si="7"/>
        <v>5.33</v>
      </c>
      <c r="Q22" s="31">
        <f t="shared" si="8"/>
        <v>720</v>
      </c>
    </row>
    <row r="23" spans="1:17" ht="15" customHeight="1" thickBot="1" x14ac:dyDescent="0.3">
      <c r="A23" s="37">
        <v>14</v>
      </c>
      <c r="B23" s="52" t="s">
        <v>34</v>
      </c>
      <c r="C23" s="33" t="s">
        <v>19</v>
      </c>
      <c r="D23" s="54">
        <v>14</v>
      </c>
      <c r="E23" s="34">
        <v>80</v>
      </c>
      <c r="F23" s="28">
        <f t="shared" si="9"/>
        <v>1120</v>
      </c>
      <c r="G23" s="34">
        <v>85</v>
      </c>
      <c r="H23" s="28">
        <f t="shared" si="0"/>
        <v>1190</v>
      </c>
      <c r="I23" s="34">
        <v>89</v>
      </c>
      <c r="J23" s="28">
        <f t="shared" si="1"/>
        <v>1246</v>
      </c>
      <c r="K23" s="35">
        <f t="shared" si="2"/>
        <v>84.67</v>
      </c>
      <c r="L23" s="35">
        <f t="shared" si="3"/>
        <v>1185.3800000000001</v>
      </c>
      <c r="M23" s="35">
        <f t="shared" si="4"/>
        <v>4.51</v>
      </c>
      <c r="N23" s="35">
        <f t="shared" si="5"/>
        <v>63.13</v>
      </c>
      <c r="O23" s="35">
        <f t="shared" si="6"/>
        <v>5.33</v>
      </c>
      <c r="P23" s="35">
        <f t="shared" si="7"/>
        <v>5.33</v>
      </c>
      <c r="Q23" s="31">
        <f t="shared" si="8"/>
        <v>1120</v>
      </c>
    </row>
    <row r="24" spans="1:17" ht="15.75" customHeight="1" thickBot="1" x14ac:dyDescent="0.3">
      <c r="A24" s="38">
        <v>15</v>
      </c>
      <c r="B24" s="52" t="s">
        <v>35</v>
      </c>
      <c r="C24" s="33" t="s">
        <v>19</v>
      </c>
      <c r="D24" s="54">
        <v>10</v>
      </c>
      <c r="E24" s="34">
        <v>180</v>
      </c>
      <c r="F24" s="28">
        <f t="shared" si="9"/>
        <v>1800</v>
      </c>
      <c r="G24" s="34">
        <v>192</v>
      </c>
      <c r="H24" s="28">
        <f t="shared" si="0"/>
        <v>1920</v>
      </c>
      <c r="I24" s="34">
        <v>201</v>
      </c>
      <c r="J24" s="28">
        <f t="shared" si="1"/>
        <v>2010</v>
      </c>
      <c r="K24" s="35">
        <f t="shared" si="2"/>
        <v>191</v>
      </c>
      <c r="L24" s="35">
        <f t="shared" si="3"/>
        <v>1910</v>
      </c>
      <c r="M24" s="35">
        <f t="shared" si="4"/>
        <v>10.54</v>
      </c>
      <c r="N24" s="35">
        <f t="shared" si="5"/>
        <v>105.36</v>
      </c>
      <c r="O24" s="35">
        <f t="shared" si="6"/>
        <v>5.52</v>
      </c>
      <c r="P24" s="35">
        <f t="shared" si="7"/>
        <v>5.52</v>
      </c>
      <c r="Q24" s="31">
        <f t="shared" si="8"/>
        <v>1800</v>
      </c>
    </row>
    <row r="25" spans="1:17" ht="15" customHeight="1" thickBot="1" x14ac:dyDescent="0.3">
      <c r="A25" s="45">
        <v>16</v>
      </c>
      <c r="B25" s="52" t="s">
        <v>36</v>
      </c>
      <c r="C25" s="46" t="s">
        <v>19</v>
      </c>
      <c r="D25" s="54">
        <v>13</v>
      </c>
      <c r="E25" s="47">
        <v>1700</v>
      </c>
      <c r="F25" s="48">
        <f t="shared" si="9"/>
        <v>22100</v>
      </c>
      <c r="G25" s="47">
        <v>1819</v>
      </c>
      <c r="H25" s="48">
        <f t="shared" si="0"/>
        <v>23647</v>
      </c>
      <c r="I25" s="47">
        <v>1904</v>
      </c>
      <c r="J25" s="48">
        <f t="shared" si="1"/>
        <v>24752</v>
      </c>
      <c r="K25" s="49">
        <f t="shared" si="2"/>
        <v>1807.67</v>
      </c>
      <c r="L25" s="49">
        <f t="shared" si="3"/>
        <v>23499.71</v>
      </c>
      <c r="M25" s="49">
        <f t="shared" si="4"/>
        <v>102.47</v>
      </c>
      <c r="N25" s="49">
        <f t="shared" si="5"/>
        <v>1332.12</v>
      </c>
      <c r="O25" s="49">
        <f t="shared" si="6"/>
        <v>5.67</v>
      </c>
      <c r="P25" s="49">
        <f t="shared" si="7"/>
        <v>5.67</v>
      </c>
      <c r="Q25" s="50">
        <f t="shared" si="8"/>
        <v>22100</v>
      </c>
    </row>
    <row r="26" spans="1:17" ht="15.75" thickBot="1" x14ac:dyDescent="0.3">
      <c r="A26" s="37">
        <v>17</v>
      </c>
      <c r="B26" s="52" t="s">
        <v>37</v>
      </c>
      <c r="C26" s="33" t="s">
        <v>44</v>
      </c>
      <c r="D26" s="54">
        <v>2</v>
      </c>
      <c r="E26" s="34">
        <v>4100</v>
      </c>
      <c r="F26" s="28">
        <f t="shared" si="9"/>
        <v>8200</v>
      </c>
      <c r="G26" s="34">
        <v>4387</v>
      </c>
      <c r="H26" s="28">
        <f t="shared" si="0"/>
        <v>8774</v>
      </c>
      <c r="I26" s="34">
        <v>4592</v>
      </c>
      <c r="J26" s="28">
        <f t="shared" si="1"/>
        <v>9184</v>
      </c>
      <c r="K26" s="35">
        <f t="shared" si="2"/>
        <v>4359.67</v>
      </c>
      <c r="L26" s="35">
        <f t="shared" si="3"/>
        <v>8719.34</v>
      </c>
      <c r="M26" s="35">
        <f t="shared" si="4"/>
        <v>247.14</v>
      </c>
      <c r="N26" s="35">
        <f t="shared" si="5"/>
        <v>494.27</v>
      </c>
      <c r="O26" s="35">
        <f t="shared" si="6"/>
        <v>5.67</v>
      </c>
      <c r="P26" s="35">
        <f t="shared" si="7"/>
        <v>5.67</v>
      </c>
      <c r="Q26" s="31">
        <f t="shared" si="8"/>
        <v>8200</v>
      </c>
    </row>
    <row r="27" spans="1:17" ht="15" customHeight="1" thickBot="1" x14ac:dyDescent="0.3">
      <c r="A27" s="37">
        <v>18</v>
      </c>
      <c r="B27" s="52" t="s">
        <v>38</v>
      </c>
      <c r="C27" s="33" t="s">
        <v>19</v>
      </c>
      <c r="D27" s="54">
        <v>12</v>
      </c>
      <c r="E27" s="34">
        <v>170</v>
      </c>
      <c r="F27" s="28">
        <f t="shared" si="9"/>
        <v>2040</v>
      </c>
      <c r="G27" s="34">
        <v>181</v>
      </c>
      <c r="H27" s="28">
        <f t="shared" si="0"/>
        <v>2172</v>
      </c>
      <c r="I27" s="34">
        <v>190</v>
      </c>
      <c r="J27" s="28">
        <f t="shared" si="1"/>
        <v>2280</v>
      </c>
      <c r="K27" s="35">
        <f t="shared" si="2"/>
        <v>180.33</v>
      </c>
      <c r="L27" s="35">
        <f t="shared" si="3"/>
        <v>2163.96</v>
      </c>
      <c r="M27" s="35">
        <f t="shared" si="4"/>
        <v>10.02</v>
      </c>
      <c r="N27" s="35">
        <f t="shared" si="5"/>
        <v>120.2</v>
      </c>
      <c r="O27" s="35">
        <f t="shared" si="6"/>
        <v>5.55</v>
      </c>
      <c r="P27" s="35">
        <f t="shared" si="7"/>
        <v>5.55</v>
      </c>
      <c r="Q27" s="31">
        <f t="shared" si="8"/>
        <v>2040</v>
      </c>
    </row>
    <row r="28" spans="1:17" ht="15" customHeight="1" thickBot="1" x14ac:dyDescent="0.3">
      <c r="A28" s="37">
        <v>19</v>
      </c>
      <c r="B28" s="52" t="s">
        <v>39</v>
      </c>
      <c r="C28" s="33" t="s">
        <v>19</v>
      </c>
      <c r="D28" s="54">
        <v>12</v>
      </c>
      <c r="E28" s="34">
        <v>80</v>
      </c>
      <c r="F28" s="28">
        <f t="shared" si="9"/>
        <v>960</v>
      </c>
      <c r="G28" s="34">
        <v>85</v>
      </c>
      <c r="H28" s="28">
        <f t="shared" si="0"/>
        <v>1020</v>
      </c>
      <c r="I28" s="34">
        <v>89</v>
      </c>
      <c r="J28" s="28">
        <f t="shared" si="1"/>
        <v>1068</v>
      </c>
      <c r="K28" s="35">
        <f t="shared" si="2"/>
        <v>84.67</v>
      </c>
      <c r="L28" s="35">
        <f t="shared" si="3"/>
        <v>1016.04</v>
      </c>
      <c r="M28" s="35">
        <f t="shared" si="4"/>
        <v>4.51</v>
      </c>
      <c r="N28" s="35">
        <f t="shared" si="5"/>
        <v>54.11</v>
      </c>
      <c r="O28" s="35">
        <f t="shared" si="6"/>
        <v>5.33</v>
      </c>
      <c r="P28" s="35">
        <f t="shared" si="7"/>
        <v>5.33</v>
      </c>
      <c r="Q28" s="31">
        <f t="shared" si="8"/>
        <v>960</v>
      </c>
    </row>
    <row r="29" spans="1:17" ht="15" customHeight="1" thickBot="1" x14ac:dyDescent="0.3">
      <c r="A29" s="37">
        <v>20</v>
      </c>
      <c r="B29" s="52" t="s">
        <v>40</v>
      </c>
      <c r="C29" s="33" t="s">
        <v>19</v>
      </c>
      <c r="D29" s="54">
        <v>1</v>
      </c>
      <c r="E29" s="34">
        <v>840</v>
      </c>
      <c r="F29" s="28">
        <f t="shared" si="9"/>
        <v>840</v>
      </c>
      <c r="G29" s="34">
        <v>899</v>
      </c>
      <c r="H29" s="28">
        <f t="shared" si="0"/>
        <v>899</v>
      </c>
      <c r="I29" s="34">
        <v>940</v>
      </c>
      <c r="J29" s="28">
        <f t="shared" si="1"/>
        <v>940</v>
      </c>
      <c r="K29" s="35">
        <f t="shared" si="2"/>
        <v>893</v>
      </c>
      <c r="L29" s="35">
        <f t="shared" si="3"/>
        <v>893</v>
      </c>
      <c r="M29" s="35">
        <f t="shared" si="4"/>
        <v>50.27</v>
      </c>
      <c r="N29" s="35">
        <f t="shared" si="5"/>
        <v>50.27</v>
      </c>
      <c r="O29" s="35">
        <f t="shared" si="6"/>
        <v>5.63</v>
      </c>
      <c r="P29" s="35">
        <f t="shared" si="7"/>
        <v>5.63</v>
      </c>
      <c r="Q29" s="31">
        <f t="shared" si="8"/>
        <v>840</v>
      </c>
    </row>
    <row r="30" spans="1:17" ht="42.75" customHeight="1" thickBot="1" x14ac:dyDescent="0.3">
      <c r="A30" s="37">
        <v>21</v>
      </c>
      <c r="B30" s="52" t="s">
        <v>41</v>
      </c>
      <c r="C30" s="33" t="s">
        <v>19</v>
      </c>
      <c r="D30" s="54">
        <v>2</v>
      </c>
      <c r="E30" s="34">
        <v>1300</v>
      </c>
      <c r="F30" s="28">
        <f t="shared" si="9"/>
        <v>2600</v>
      </c>
      <c r="G30" s="34">
        <v>1391</v>
      </c>
      <c r="H30" s="28">
        <f t="shared" si="0"/>
        <v>2782</v>
      </c>
      <c r="I30" s="34">
        <v>1456</v>
      </c>
      <c r="J30" s="28">
        <f t="shared" si="1"/>
        <v>2912</v>
      </c>
      <c r="K30" s="35">
        <f t="shared" si="2"/>
        <v>1382.33</v>
      </c>
      <c r="L30" s="35">
        <f t="shared" si="3"/>
        <v>2764.66</v>
      </c>
      <c r="M30" s="35">
        <f t="shared" si="4"/>
        <v>78.36</v>
      </c>
      <c r="N30" s="35">
        <f t="shared" si="5"/>
        <v>156.72</v>
      </c>
      <c r="O30" s="35">
        <f t="shared" si="6"/>
        <v>5.67</v>
      </c>
      <c r="P30" s="35">
        <f t="shared" si="7"/>
        <v>5.67</v>
      </c>
      <c r="Q30" s="31">
        <f t="shared" si="8"/>
        <v>2600</v>
      </c>
    </row>
    <row r="31" spans="1:17" ht="15" customHeight="1" thickBot="1" x14ac:dyDescent="0.3">
      <c r="A31" s="37">
        <v>22</v>
      </c>
      <c r="B31" s="52" t="s">
        <v>42</v>
      </c>
      <c r="C31" s="33" t="s">
        <v>19</v>
      </c>
      <c r="D31" s="54">
        <v>5</v>
      </c>
      <c r="E31" s="34">
        <v>410</v>
      </c>
      <c r="F31" s="28">
        <f t="shared" si="9"/>
        <v>2050</v>
      </c>
      <c r="G31" s="34">
        <v>439</v>
      </c>
      <c r="H31" s="28">
        <f t="shared" si="0"/>
        <v>2195</v>
      </c>
      <c r="I31" s="34">
        <v>459</v>
      </c>
      <c r="J31" s="28">
        <f t="shared" si="1"/>
        <v>2295</v>
      </c>
      <c r="K31" s="35">
        <f t="shared" si="2"/>
        <v>436</v>
      </c>
      <c r="L31" s="35">
        <f t="shared" si="3"/>
        <v>2180</v>
      </c>
      <c r="M31" s="35">
        <f t="shared" si="4"/>
        <v>24.64</v>
      </c>
      <c r="N31" s="35">
        <f t="shared" si="5"/>
        <v>123.19</v>
      </c>
      <c r="O31" s="35">
        <f t="shared" si="6"/>
        <v>5.65</v>
      </c>
      <c r="P31" s="35">
        <f t="shared" si="7"/>
        <v>5.65</v>
      </c>
      <c r="Q31" s="31">
        <f t="shared" si="8"/>
        <v>2050</v>
      </c>
    </row>
    <row r="32" spans="1:17" ht="15" customHeight="1" thickBot="1" x14ac:dyDescent="0.3">
      <c r="A32" s="37">
        <v>23</v>
      </c>
      <c r="B32" s="52" t="s">
        <v>43</v>
      </c>
      <c r="C32" s="33" t="s">
        <v>19</v>
      </c>
      <c r="D32" s="54">
        <v>8</v>
      </c>
      <c r="E32" s="34">
        <v>1400</v>
      </c>
      <c r="F32" s="28">
        <f t="shared" si="9"/>
        <v>11200</v>
      </c>
      <c r="G32" s="34">
        <v>1498</v>
      </c>
      <c r="H32" s="28">
        <f t="shared" si="0"/>
        <v>11984</v>
      </c>
      <c r="I32" s="34">
        <v>1568</v>
      </c>
      <c r="J32" s="28">
        <f t="shared" si="1"/>
        <v>12544</v>
      </c>
      <c r="K32" s="35">
        <f t="shared" si="2"/>
        <v>1488.67</v>
      </c>
      <c r="L32" s="35">
        <f t="shared" si="3"/>
        <v>11909.36</v>
      </c>
      <c r="M32" s="35">
        <f t="shared" si="4"/>
        <v>84.39</v>
      </c>
      <c r="N32" s="35">
        <f t="shared" si="5"/>
        <v>675.1</v>
      </c>
      <c r="O32" s="35">
        <f t="shared" si="6"/>
        <v>5.67</v>
      </c>
      <c r="P32" s="35">
        <f t="shared" si="7"/>
        <v>5.67</v>
      </c>
      <c r="Q32" s="31">
        <f t="shared" si="8"/>
        <v>11200</v>
      </c>
    </row>
    <row r="33" spans="1:17" ht="15.75" x14ac:dyDescent="0.25">
      <c r="A33" s="39" t="s">
        <v>6</v>
      </c>
      <c r="B33" s="40"/>
      <c r="C33" s="40"/>
      <c r="D33" s="41">
        <f t="shared" ref="D33:L33" si="10">SUM(D10:D32)</f>
        <v>232</v>
      </c>
      <c r="E33" s="42">
        <f t="shared" si="10"/>
        <v>26915</v>
      </c>
      <c r="F33" s="42">
        <f t="shared" si="10"/>
        <v>363820</v>
      </c>
      <c r="G33" s="42">
        <f t="shared" si="10"/>
        <v>28790</v>
      </c>
      <c r="H33" s="42">
        <f t="shared" si="10"/>
        <v>389168</v>
      </c>
      <c r="I33" s="42">
        <f t="shared" si="10"/>
        <v>30147</v>
      </c>
      <c r="J33" s="42">
        <f t="shared" si="10"/>
        <v>407477</v>
      </c>
      <c r="K33" s="42">
        <f t="shared" si="10"/>
        <v>28617.35</v>
      </c>
      <c r="L33" s="42">
        <f t="shared" si="10"/>
        <v>386821.83000000007</v>
      </c>
      <c r="M33" s="42">
        <f>STDEV(E33,G33,I33)</f>
        <v>1622.9036734610386</v>
      </c>
      <c r="N33" s="42">
        <f>STDEV(F33,H33,J33)</f>
        <v>21922.873268194875</v>
      </c>
      <c r="O33" s="42">
        <f>ROUND(IF(K33&gt;0,STDEV(E33,G33,I33)/K33*100,0),2)</f>
        <v>5.67</v>
      </c>
      <c r="P33" s="42">
        <f>ROUND(IF(L33&gt;0,STDEV(F33,H33,J33)/L33*100,0),2)</f>
        <v>5.67</v>
      </c>
      <c r="Q33" s="43">
        <f>SUM(Q10:Q32)</f>
        <v>363820</v>
      </c>
    </row>
    <row r="34" spans="1:17" x14ac:dyDescent="0.25">
      <c r="M34" s="15"/>
      <c r="N34" s="15"/>
      <c r="O34" s="15"/>
    </row>
    <row r="36" spans="1:17" ht="15.75" x14ac:dyDescent="0.25">
      <c r="B36" s="55" t="s">
        <v>20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/>
    </row>
    <row r="38" spans="1:17" ht="1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9"/>
      <c r="L38" s="9"/>
      <c r="M38" s="10"/>
      <c r="N38" s="10"/>
      <c r="O38" s="10"/>
      <c r="P38" s="10"/>
      <c r="Q38" s="10"/>
    </row>
    <row r="42" spans="1:17" ht="15" customHeight="1" x14ac:dyDescent="0.25"/>
    <row r="43" spans="1:17" ht="15" customHeight="1" x14ac:dyDescent="0.25"/>
    <row r="44" spans="1:17" ht="15" customHeight="1" x14ac:dyDescent="0.25"/>
    <row r="46" spans="1:17" ht="15.75" customHeight="1" x14ac:dyDescent="0.25"/>
    <row r="48" spans="1:17" ht="15" customHeight="1" x14ac:dyDescent="0.25"/>
  </sheetData>
  <mergeCells count="22">
    <mergeCell ref="M5:N6"/>
    <mergeCell ref="O5:P6"/>
    <mergeCell ref="Q5:Q7"/>
    <mergeCell ref="E6:F6"/>
    <mergeCell ref="G6:H6"/>
    <mergeCell ref="I6:J6"/>
    <mergeCell ref="B36:P36"/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Ерышева Анна Викторовна</cp:lastModifiedBy>
  <cp:lastPrinted>2024-06-20T14:36:14Z</cp:lastPrinted>
  <dcterms:created xsi:type="dcterms:W3CDTF">2016-05-18T09:10:41Z</dcterms:created>
  <dcterms:modified xsi:type="dcterms:W3CDTF">2026-06-30T08:36:50Z</dcterms:modified>
</cp:coreProperties>
</file>