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770" windowHeight="123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M5" i="1"/>
  <c r="O5"/>
  <c r="P5"/>
  <c r="P6"/>
  <c r="O6"/>
  <c r="N6"/>
  <c r="M6"/>
  <c r="J6"/>
  <c r="K6" s="1"/>
  <c r="L6" s="1"/>
  <c r="P7" l="1"/>
  <c r="M7" s="1"/>
  <c r="N5"/>
  <c r="J5"/>
  <c r="K5" s="1"/>
  <c r="L5" s="1"/>
</calcChain>
</file>

<file path=xl/sharedStrings.xml><?xml version="1.0" encoding="utf-8"?>
<sst xmlns="http://schemas.openxmlformats.org/spreadsheetml/2006/main" count="36" uniqueCount="33">
  <si>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</si>
  <si>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</si>
  <si>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</si>
  <si>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</si>
  <si>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</si>
  <si>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</si>
  <si>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</si>
  <si>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</si>
  <si>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</si>
  <si>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</si>
  <si>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</si>
  <si>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</si>
  <si>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</si>
  <si>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№5</t>
  </si>
  <si>
    <t>№4</t>
  </si>
  <si>
    <t>НМЦК с учетом округления цены за единицу (руб.)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</si>
  <si>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</si>
  <si>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</si>
  <si>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</si>
  <si>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</si>
  <si>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</si>
  <si>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</si>
  <si>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</si>
  <si>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 xml:space="preserve">   </t>
  </si>
  <si>
    <t>____________</t>
  </si>
  <si>
    <t xml:space="preserve">Поставщик № 1 </t>
  </si>
  <si>
    <t xml:space="preserve">Поставщик№ 2 </t>
  </si>
  <si>
    <t xml:space="preserve">Поставщик № 3 </t>
  </si>
  <si>
    <t>шт</t>
  </si>
  <si>
    <t>Телевизор</t>
  </si>
  <si>
    <t>Холодильник</t>
  </si>
  <si>
    <t xml:space="preserve"> </t>
  </si>
  <si>
    <t xml:space="preserve">Вывод: Проведенное исследование на основании предоставленных коммерческих предложений от трех потанциальных поставшиков: Поставщик №1 - 249 194,00  Поставщик №2 -288 640,00 руб, Поставщик №3 -285 560,00 руб, позволяет отпределить цену контракта на поставку теливизоров и холодильников у Поставщика №1, предложивщим наименьшую цену контракта. Цена контракта составит 249 194,00 руб .                 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</si>
</sst>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2" fontId="2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2" fontId="8" fillId="0" borderId="2" xfId="0" applyNumberFormat="1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vertical="center" wrapText="1"/>
    </xf>
    <xf numFmtId="4" fontId="13" fillId="0" borderId="2" xfId="0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8" fillId="0" borderId="0" xfId="0" applyFont="1" applyAlignment="1" applyProtection="1">
      <alignment horizontal="center" wrapText="1" shrinkToFi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0"/>
  <sheetViews>
    <sheetView tabSelected="1" view="pageBreakPreview" zoomScale="85" zoomScaleNormal="85" zoomScaleSheetLayoutView="85" workbookViewId="0">
      <selection activeCell="M13" sqref="M13"/>
    </sheetView>
  </sheetViews>
  <sheetFormatPr defaultRowHeight="15"/>
  <cols>
    <col min="2" max="2" width="30.140625" bestFit="1" customWidth="1"/>
    <col min="3" max="3" width="8.42578125" customWidth="1"/>
    <col min="5" max="5" width="11.85546875" customWidth="1"/>
    <col min="6" max="6" width="11.42578125" customWidth="1"/>
    <col min="7" max="7" width="12.140625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8.140625" customWidth="1"/>
    <col min="20" max="20" width="9.7109375" bestFit="1" customWidth="1"/>
    <col min="21" max="21" width="12.140625" customWidth="1"/>
  </cols>
  <sheetData>
    <row r="1" spans="1:27" s="8" customFormat="1" ht="37.5" customHeight="1">
      <c r="L1" s="45" t="s">
        <v>21</v>
      </c>
      <c r="M1" s="45"/>
      <c r="N1" s="34"/>
      <c r="O1" s="34"/>
      <c r="P1" s="34"/>
    </row>
    <row r="2" spans="1:27" s="9" customFormat="1" ht="38.25" customHeight="1">
      <c r="B2" s="46" t="s">
        <v>22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7" ht="15" customHeight="1">
      <c r="A3" s="38" t="s">
        <v>0</v>
      </c>
      <c r="B3" s="39" t="s">
        <v>1</v>
      </c>
      <c r="C3" s="39" t="s">
        <v>2</v>
      </c>
      <c r="D3" s="39" t="s">
        <v>3</v>
      </c>
      <c r="E3" s="35" t="s">
        <v>4</v>
      </c>
      <c r="F3" s="36"/>
      <c r="G3" s="36"/>
      <c r="H3" s="36"/>
      <c r="I3" s="37"/>
      <c r="J3" s="41" t="s">
        <v>5</v>
      </c>
      <c r="K3" s="41"/>
      <c r="L3" s="41"/>
      <c r="M3" s="42" t="s">
        <v>6</v>
      </c>
      <c r="N3" s="43"/>
      <c r="O3" s="43"/>
      <c r="P3" s="44"/>
    </row>
    <row r="4" spans="1:27" ht="189" customHeight="1">
      <c r="A4" s="38"/>
      <c r="B4" s="40"/>
      <c r="C4" s="40"/>
      <c r="D4" s="40"/>
      <c r="E4" s="7" t="s">
        <v>25</v>
      </c>
      <c r="F4" s="7" t="s">
        <v>26</v>
      </c>
      <c r="G4" s="7" t="s">
        <v>27</v>
      </c>
      <c r="H4" s="3" t="s">
        <v>14</v>
      </c>
      <c r="I4" s="3" t="s">
        <v>13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  <c r="AA4" t="s">
        <v>23</v>
      </c>
    </row>
    <row r="5" spans="1:27" ht="43.5" customHeight="1">
      <c r="A5" s="10">
        <v>1</v>
      </c>
      <c r="B5" s="18" t="s">
        <v>29</v>
      </c>
      <c r="C5" s="19" t="s">
        <v>28</v>
      </c>
      <c r="D5" s="20">
        <v>12</v>
      </c>
      <c r="E5" s="21">
        <v>7727</v>
      </c>
      <c r="F5" s="21">
        <v>7770</v>
      </c>
      <c r="G5" s="21">
        <v>8630</v>
      </c>
      <c r="H5" s="21"/>
      <c r="I5" s="21"/>
      <c r="J5" s="22">
        <f t="shared" ref="J5" si="0">AVERAGE(E5:I5)</f>
        <v>8042.333333333333</v>
      </c>
      <c r="K5" s="22">
        <f t="shared" ref="K5" si="1">SQRT((SUM(IF(E5&gt;0,POWER(E5-J5,2),0),IF(F5&gt;0,POWER(F5-J5,2),0),IF(G5&gt;0,POWER(G5-J5,2),0),IF(H5&gt;0,POWER(H5-J5,2),0),IF(I5&gt;0,POWER(I5-J5,2),0),))/(COUNTA(E5:I5)-1))</f>
        <v>509.38819512561668</v>
      </c>
      <c r="L5" s="23">
        <f t="shared" ref="L5" si="2">K5/J5*100</f>
        <v>6.3338358908146475</v>
      </c>
      <c r="M5" s="25">
        <f>((D5/COUNTA(E5:I5))*(SUM(E5:I5)))</f>
        <v>96508</v>
      </c>
      <c r="N5" s="12">
        <f t="shared" ref="N5" si="3">E5</f>
        <v>7727</v>
      </c>
      <c r="O5" s="12">
        <f>N5</f>
        <v>7727</v>
      </c>
      <c r="P5" s="24">
        <f>E5*D5</f>
        <v>92724</v>
      </c>
    </row>
    <row r="6" spans="1:27" ht="42.75" customHeight="1">
      <c r="A6" s="10">
        <v>2</v>
      </c>
      <c r="B6" s="26" t="s">
        <v>30</v>
      </c>
      <c r="C6" s="19" t="s">
        <v>28</v>
      </c>
      <c r="D6" s="20">
        <v>10</v>
      </c>
      <c r="E6" s="21">
        <v>15647</v>
      </c>
      <c r="F6" s="21">
        <v>19540</v>
      </c>
      <c r="G6" s="21">
        <v>18200</v>
      </c>
      <c r="H6" s="21"/>
      <c r="I6" s="21"/>
      <c r="J6" s="22">
        <f t="shared" ref="J6" si="4">AVERAGE(E6:I6)</f>
        <v>17795.666666666668</v>
      </c>
      <c r="K6" s="22">
        <f t="shared" ref="K6" si="5">SQRT((SUM(IF(E6&gt;0,POWER(E6-J6,2),0),IF(F6&gt;0,POWER(F6-J6,2),0),IF(G6&gt;0,POWER(G6-J6,2),0),IF(H6&gt;0,POWER(H6-J6,2),0),IF(I6&gt;0,POWER(I6-J6,2),0),))/(COUNTA(E6:I6)-1))</f>
        <v>1977.7452650261441</v>
      </c>
      <c r="L6" s="23">
        <f t="shared" ref="L6" si="6">K6/J6*100</f>
        <v>11.113634021537887</v>
      </c>
      <c r="M6" s="25">
        <f t="shared" ref="M6" si="7">((D6/COUNTA(E6:I6))*(SUM(E6:I6)))</f>
        <v>177956.66666666669</v>
      </c>
      <c r="N6" s="12">
        <f t="shared" ref="N6" si="8">E6</f>
        <v>15647</v>
      </c>
      <c r="O6" s="12">
        <f t="shared" ref="O6" si="9">N6</f>
        <v>15647</v>
      </c>
      <c r="P6" s="24">
        <f>E6*D6</f>
        <v>156470</v>
      </c>
      <c r="S6" s="11"/>
      <c r="U6" s="11"/>
      <c r="V6" s="11"/>
      <c r="X6" s="13"/>
    </row>
    <row r="7" spans="1:27" s="1" customFormat="1" ht="15.75" customHeight="1">
      <c r="A7" s="31" t="s">
        <v>19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16">
        <f>P7</f>
        <v>249194</v>
      </c>
      <c r="N7" s="17" t="s">
        <v>20</v>
      </c>
      <c r="O7" s="14"/>
      <c r="P7" s="27">
        <f>P5+P6</f>
        <v>249194</v>
      </c>
      <c r="T7" s="28"/>
      <c r="U7" s="28"/>
    </row>
    <row r="8" spans="1:27" s="1" customFormat="1" ht="53.25" customHeight="1">
      <c r="A8" s="32" t="s">
        <v>32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27" s="1" customFormat="1">
      <c r="A9" s="29" t="s">
        <v>18</v>
      </c>
      <c r="B9" s="29"/>
      <c r="C9" s="29"/>
      <c r="D9" s="29"/>
    </row>
    <row r="10" spans="1:27" s="1" customFormat="1">
      <c r="A10" s="29"/>
      <c r="B10" s="29"/>
      <c r="C10" s="29"/>
      <c r="D10" s="29"/>
      <c r="J10" s="1" t="s">
        <v>24</v>
      </c>
    </row>
    <row r="11" spans="1:27" s="1" customFormat="1">
      <c r="A11" s="29"/>
      <c r="B11" s="29"/>
      <c r="C11" s="29"/>
      <c r="D11" s="29"/>
      <c r="J11" s="15" t="s">
        <v>16</v>
      </c>
    </row>
    <row r="12" spans="1:27" s="1" customFormat="1">
      <c r="A12" s="30" t="s">
        <v>17</v>
      </c>
      <c r="B12" s="30"/>
      <c r="C12" s="30"/>
      <c r="D12" s="30"/>
      <c r="L12" s="1" t="s">
        <v>31</v>
      </c>
    </row>
    <row r="13" spans="1:27" s="1" customFormat="1">
      <c r="A13" s="30"/>
      <c r="B13" s="30"/>
      <c r="C13" s="30"/>
      <c r="D13" s="30"/>
    </row>
    <row r="14" spans="1:27" s="1" customFormat="1">
      <c r="A14" s="30"/>
      <c r="B14" s="30"/>
      <c r="C14" s="30"/>
      <c r="D14" s="30"/>
    </row>
    <row r="15" spans="1:27" s="1" customFormat="1">
      <c r="A15" s="30"/>
      <c r="B15" s="30"/>
      <c r="C15" s="30"/>
      <c r="D15" s="30"/>
      <c r="J15" s="1" t="s">
        <v>24</v>
      </c>
    </row>
    <row r="16" spans="1:27" s="1" customFormat="1">
      <c r="J16" s="15" t="s">
        <v>16</v>
      </c>
    </row>
    <row r="17" s="1" customFormat="1" ht="15" customHeight="1"/>
    <row r="18" s="1" customFormat="1"/>
    <row r="19" s="1" customFormat="1"/>
    <row r="20" s="1" customFormat="1"/>
    <row r="21" s="1" customFormat="1"/>
    <row r="22" s="1" customFormat="1"/>
    <row r="23" s="1" customFormat="1" ht="15" customHeight="1"/>
    <row r="24" s="1" customFormat="1" ht="15" customHeigh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pans="1:16" s="1" customFormat="1"/>
    <row r="306" spans="1:16" s="1" customFormat="1"/>
    <row r="307" spans="1:16" s="1" customFormat="1"/>
    <row r="308" spans="1:16" s="1" customFormat="1"/>
    <row r="309" spans="1:16" s="1" customForma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s="1" customForma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</sheetData>
  <mergeCells count="14">
    <mergeCell ref="A9:D11"/>
    <mergeCell ref="A12:D15"/>
    <mergeCell ref="A7:L7"/>
    <mergeCell ref="A8:S8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54" fitToHeight="0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2026-05-19T13:17:20Z</cp:lastPrinted>
  <dcterms:created xsi:type="dcterms:W3CDTF">2014-04-01T09:50:37Z</dcterms:created>
  <dcterms:modified xsi:type="dcterms:W3CDTF">2026-06-02T10:54:18Z</dcterms:modified>
</cp:coreProperties>
</file>