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0" yWindow="0" windowWidth="15555" windowHeight="16440" tabRatio="47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22" i="1"/>
  <c r="I22"/>
  <c r="G22"/>
  <c r="K21"/>
  <c r="I21"/>
  <c r="G21"/>
  <c r="K20"/>
  <c r="I20"/>
  <c r="G20"/>
  <c r="K19"/>
  <c r="I19"/>
  <c r="G19"/>
  <c r="K18"/>
  <c r="I18"/>
  <c r="G18"/>
  <c r="K17"/>
  <c r="I17"/>
  <c r="G17"/>
  <c r="K16"/>
  <c r="I16"/>
  <c r="G16"/>
  <c r="K15"/>
  <c r="I15"/>
  <c r="G15"/>
  <c r="K14"/>
  <c r="I14"/>
  <c r="G14"/>
  <c r="K13"/>
  <c r="I13"/>
  <c r="G13"/>
  <c r="K12"/>
  <c r="I12"/>
  <c r="G12"/>
  <c r="K11"/>
  <c r="I11"/>
  <c r="G11"/>
  <c r="K10"/>
  <c r="I10"/>
  <c r="G10"/>
  <c r="K9"/>
  <c r="I9"/>
  <c r="G9"/>
  <c r="K8"/>
  <c r="I8"/>
  <c r="G8"/>
  <c r="K7"/>
  <c r="I7"/>
  <c r="G7"/>
  <c r="K6"/>
  <c r="I6"/>
  <c r="G6"/>
  <c r="L6"/>
  <c r="M6"/>
  <c r="O6"/>
  <c r="P6" s="1"/>
  <c r="R6" s="1"/>
  <c r="L7"/>
  <c r="M7"/>
  <c r="O7"/>
  <c r="P7" s="1"/>
  <c r="R7" s="1"/>
  <c r="L8"/>
  <c r="M8"/>
  <c r="O8"/>
  <c r="P8" s="1"/>
  <c r="R8" s="1"/>
  <c r="L9"/>
  <c r="M9"/>
  <c r="N9" s="1"/>
  <c r="O9"/>
  <c r="P9" s="1"/>
  <c r="R9" s="1"/>
  <c r="L10"/>
  <c r="M10"/>
  <c r="O10"/>
  <c r="P10" s="1"/>
  <c r="R10" s="1"/>
  <c r="L11"/>
  <c r="M11"/>
  <c r="O11"/>
  <c r="P11" s="1"/>
  <c r="R11" s="1"/>
  <c r="L12"/>
  <c r="M12"/>
  <c r="O12"/>
  <c r="P12" s="1"/>
  <c r="R12" s="1"/>
  <c r="L13"/>
  <c r="M13"/>
  <c r="N13" s="1"/>
  <c r="O13"/>
  <c r="P13" s="1"/>
  <c r="R13" s="1"/>
  <c r="L14"/>
  <c r="M14"/>
  <c r="O14"/>
  <c r="P14" s="1"/>
  <c r="R14" s="1"/>
  <c r="L15"/>
  <c r="M15"/>
  <c r="O15"/>
  <c r="P15" s="1"/>
  <c r="R15" s="1"/>
  <c r="L16"/>
  <c r="M16"/>
  <c r="O16"/>
  <c r="P16" s="1"/>
  <c r="R16" s="1"/>
  <c r="L17"/>
  <c r="M17"/>
  <c r="O17"/>
  <c r="P17" s="1"/>
  <c r="R17" s="1"/>
  <c r="L18"/>
  <c r="M18"/>
  <c r="O18"/>
  <c r="P18" s="1"/>
  <c r="R18" s="1"/>
  <c r="L19"/>
  <c r="M19"/>
  <c r="O19"/>
  <c r="P19" s="1"/>
  <c r="R19" s="1"/>
  <c r="L20"/>
  <c r="M20"/>
  <c r="O20"/>
  <c r="P20" s="1"/>
  <c r="R20" s="1"/>
  <c r="L21"/>
  <c r="M21"/>
  <c r="O21"/>
  <c r="P21" s="1"/>
  <c r="R21" s="1"/>
  <c r="L22"/>
  <c r="M22"/>
  <c r="O22"/>
  <c r="P22" s="1"/>
  <c r="R22" s="1"/>
  <c r="N19" l="1"/>
  <c r="N15"/>
  <c r="R25"/>
  <c r="N8"/>
  <c r="P24"/>
  <c r="N20"/>
  <c r="N17"/>
  <c r="N6"/>
  <c r="N21"/>
  <c r="N11"/>
  <c r="N18"/>
  <c r="N7"/>
  <c r="N10"/>
  <c r="I23"/>
  <c r="K23"/>
  <c r="G23"/>
  <c r="N22"/>
  <c r="N16"/>
  <c r="N14"/>
  <c r="N12"/>
</calcChain>
</file>

<file path=xl/sharedStrings.xml><?xml version="1.0" encoding="utf-8"?>
<sst xmlns="http://schemas.openxmlformats.org/spreadsheetml/2006/main" count="81" uniqueCount="47">
  <si>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</si>
  <si>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</si>
  <si>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</si>
  <si>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</si>
  <si>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</si>
  <si>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</si>
  <si>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</si>
  <si>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</si>
  <si>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</si>
  <si>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</si>
  <si>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</si>
  <si>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</si>
  <si>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</si>
  <si>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</si>
  <si>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</si>
  <si>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</si>
  <si>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Сумма цен единиц товара</t>
  </si>
  <si>
    <t>Максимальное значение цены контракта, руб.:</t>
  </si>
  <si>
    <t>Наименование товара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</si>
  <si>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</si>
  <si>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>Максимальное значение цены контракта</t>
  </si>
  <si>
    <t>ОКПД2</t>
  </si>
  <si>
    <t>комплект для краниотомии</t>
  </si>
  <si>
    <t>шт</t>
  </si>
  <si>
    <t>комплект для лапаротомии позвоночный</t>
  </si>
  <si>
    <t>комплект для ризотомии</t>
  </si>
  <si>
    <t>простынь стерильная 80*70</t>
  </si>
  <si>
    <t>простынь стерильная 200*140</t>
  </si>
  <si>
    <t>пленка инцизная</t>
  </si>
  <si>
    <t>шовный Optilene 8-0 C3090880</t>
  </si>
  <si>
    <t>21.20.24.120</t>
  </si>
  <si>
    <t>шовный Optilene 9-0 C3090482</t>
  </si>
  <si>
    <t>шовный армасилк 0 без иглы АК 43576</t>
  </si>
  <si>
    <t>шовный армакрил 0 игла 30.3 с2358030.3111</t>
  </si>
  <si>
    <t>шовный армасилк 0 игла 31 к 4357531111</t>
  </si>
  <si>
    <t>шовный армакрил монофаст 3-0 игла 24.3 G 1207624.3241</t>
  </si>
  <si>
    <t>шовный капрон 1 МР4 75 см HS -40 15140В400750</t>
  </si>
  <si>
    <t>шовный флорекс 0 МР 3,5 75 см HS -30 14435В300750</t>
  </si>
  <si>
    <t>шовный лавсан - К 0 АS 535152</t>
  </si>
  <si>
    <t>Лезвие одноразовое для скальпеля №11</t>
  </si>
  <si>
    <t>32.50.13.190</t>
  </si>
  <si>
    <t>Лезвие одноразовое для скальпеля №23</t>
  </si>
  <si>
    <t>Исх. №98/26 от 16.04.2026 года</t>
  </si>
  <si>
    <t>Исх. №47 от 15.04.2026 года</t>
  </si>
  <si>
    <t>Исх. №04266084 от 15.04.2026 года</t>
  </si>
  <si>
    <t>Источниками информации для формирования начальной (максимальной) цены контракта являлись ответы на запрос цен №0372100038226000101 от 15.04.2026 года, размещенный на ЕИС, ответы производителей  товаров из реестра ГИСП</t>
  </si>
  <si>
    <t>32.50.50.000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</si>
</sst>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14" fillId="0" borderId="0"/>
  </cellStyleXfs>
  <cellXfs count="6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6" fillId="0" borderId="1" xfId="0" applyFont="1" applyBorder="1"/>
    <xf numFmtId="165" fontId="7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top" wrapText="1"/>
    </xf>
    <xf numFmtId="49" fontId="6" fillId="0" borderId="1" xfId="4" applyNumberFormat="1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5">
    <cellStyle name="Default" xfId="1"/>
    <cellStyle name="Normal" xfId="4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BBAB"/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5" name="Text Box 311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4" name="Text Box 310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3" name="Text Box 309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2" name="Text Box 308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1" name="Text Box 307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0" name="Text Box 306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9" name="Text Box 305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8" name="Text Box 304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7" name="Text Box 303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6" name="Text Box 302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5" name="Text Box 30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4" name="Text Box 300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3" name="Text Box 299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2" name="Text Box 298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1" name="Text Box 297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0" name="Text Box 296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9" name="Text Box 295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8" name="Text Box 294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7" name="Text Box 293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6" name="Text Box 292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5" name="Text Box 291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4" name="Text Box 290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3" name="Text Box 289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2" name="Text Box 288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1" name="Text Box 287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0" name="Text Box 286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9" name="Text Box 285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8" name="Text Box 284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7" name="Text Box 283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6" name="Text Box 282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5" name="Text Box 281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4" name="Text Box 280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3" name="Text Box 279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2" name="Text Box 278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1" name="Text Box 277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0" name="Text Box 276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9" name="Text Box 275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8" name="Text Box 274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7" name="Text Box 273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6" name="Text Box 272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5" name="Text Box 271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4" name="Text Box 270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3" name="Text Box 269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2" name="Text Box 268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1" name="Text Box 267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0" name="Text Box 266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9" name="Text Box 265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8" name="Text Box 264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7" name="Text Box 263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6" name="Text Box 262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5" name="Text Box 261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4" name="Text Box 260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3" name="Text Box 259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2" name="Text Box 258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1" name="Text Box 257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0" name="Text Box 256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9" name="Text Box 255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8" name="Text Box 254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7" name="Text Box 253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6" name="Text Box 252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5" name="Text Box 251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4" name="Text Box 250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3" name="Text Box 249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2" name="Text Box 248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1" name="Text Box 247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0" name="Text Box 246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9" name="Text Box 245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8" name="Text Box 244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7" name="Text Box 243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6" name="Text Box 242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5" name="Text Box 241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4" name="Text Box 240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3" name="Text Box 239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2" name="Text Box 238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1" name="Text Box 237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0" name="Text Box 236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9" name="Text Box 235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8" name="Text 1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7" name="Text 2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6" name="Text 3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5" name="Text 4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4" name="Text 5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3" name="Text 6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2" name="Text 7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1" name="Text 8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0" name="Text 9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9" name="Text 10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8" name="Text 11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7" name="Text 12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6" name="Text 13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5" name="Text 14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4" name="Text 15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3" name="Text 16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2" name="Text 17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1" name="Text 18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0" name="Text 19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9" name="Text 20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8" name="Text 21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7" name="Text 22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6" name="Text 23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5" name="Text 24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4" name="Text 25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3" name="Text 26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2" name="Text 27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1" name="Text 28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0" name="Text 29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9" name="Text 30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8" name="Text 31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7" name="Text 32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6" name="Text 33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5" name="Text 34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4" name="Text 35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3" name="Text 36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2" name="Text 37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1" name="Text 38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0" name="Text 40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9" name="Text 41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8" name="Text 42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7" name="Text 43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6" name="Text 44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5" name="Text 45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4" name="Text 46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3" name="Text 47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2" name="Text 48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1" name="Text 49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0" name="Text 50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9" name="Text 51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8" name="Text 52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7" name="Text 53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6" name="Text 54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5" name="Text 55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4" name="Text 56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3" name="Text 57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2" name="Text 58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1" name="Text 59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0" name="Text 60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9" name="Text 61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8" name="Text 62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7" name="Text 63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6" name="Text 64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5" name="Text 65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4" name="Text 66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3" name="Text 67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2" name="Text 68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1" name="Text 69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0" name="Text 70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9" name="Text 71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8" name="Text 72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7" name="Text 73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6" name="Text 74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5" name="Text 75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4" name="Text 76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3" name="Text 77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2" name="Text 78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9" name="Text Box 315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8" name="Text 39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tabSelected="1" workbookViewId="0">
      <selection activeCell="E11" sqref="E11:E20"/>
    </sheetView>
  </sheetViews>
  <sheetFormatPr defaultColWidth="9.140625" defaultRowHeight="15"/>
  <cols>
    <col min="1" max="1" width="4.28515625" style="2" customWidth="1"/>
    <col min="2" max="2" width="36.7109375" style="1" customWidth="1"/>
    <col min="3" max="3" width="23.5703125" style="4" customWidth="1"/>
    <col min="4" max="4" width="12" style="1" customWidth="1"/>
    <col min="5" max="5" width="12.140625" style="2" customWidth="1"/>
    <col min="6" max="6" width="12" style="8" customWidth="1"/>
    <col min="7" max="7" width="14.42578125" style="8" customWidth="1"/>
    <col min="8" max="8" width="11.5703125" style="8" customWidth="1"/>
    <col min="9" max="9" width="12.85546875" style="8" customWidth="1"/>
    <col min="10" max="10" width="10.85546875" style="8" customWidth="1"/>
    <col min="11" max="11" width="12.85546875" style="8" customWidth="1"/>
    <col min="12" max="12" width="13.7109375" style="6" customWidth="1"/>
    <col min="13" max="13" width="11.7109375" style="4" customWidth="1"/>
    <col min="14" max="14" width="11" style="4" customWidth="1"/>
    <col min="15" max="15" width="12.85546875" style="2" customWidth="1"/>
    <col min="16" max="16" width="15" style="3" customWidth="1"/>
    <col min="17" max="17" width="15" style="2" hidden="1" customWidth="1"/>
    <col min="18" max="18" width="14" style="2" customWidth="1"/>
    <col min="19" max="16384" width="9.140625" style="2"/>
  </cols>
  <sheetData>
    <row r="1" spans="1:18" ht="11.25" customHeight="1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1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57.75" customHeight="1">
      <c r="A3" s="44" t="s">
        <v>0</v>
      </c>
      <c r="B3" s="44" t="s">
        <v>18</v>
      </c>
      <c r="C3" s="36" t="s">
        <v>21</v>
      </c>
      <c r="D3" s="46" t="s">
        <v>19</v>
      </c>
      <c r="E3" s="44" t="s">
        <v>1</v>
      </c>
      <c r="F3" s="44" t="s">
        <v>12</v>
      </c>
      <c r="G3" s="44"/>
      <c r="H3" s="44"/>
      <c r="I3" s="44"/>
      <c r="J3" s="44"/>
      <c r="K3" s="44"/>
      <c r="L3" s="35" t="s">
        <v>2</v>
      </c>
      <c r="M3" s="35"/>
      <c r="N3" s="35"/>
      <c r="O3" s="35" t="s">
        <v>15</v>
      </c>
      <c r="P3" s="35"/>
      <c r="Q3" s="35"/>
      <c r="R3" s="35"/>
    </row>
    <row r="4" spans="1:18" ht="40.5" customHeight="1">
      <c r="A4" s="44"/>
      <c r="B4" s="44"/>
      <c r="C4" s="37"/>
      <c r="D4" s="47"/>
      <c r="E4" s="44"/>
      <c r="F4" s="39" t="s">
        <v>43</v>
      </c>
      <c r="G4" s="40"/>
      <c r="H4" s="39" t="s">
        <v>42</v>
      </c>
      <c r="I4" s="40"/>
      <c r="J4" s="39" t="s">
        <v>44</v>
      </c>
      <c r="K4" s="40"/>
      <c r="L4" s="45" t="s">
        <v>6</v>
      </c>
      <c r="M4" s="35" t="s">
        <v>4</v>
      </c>
      <c r="N4" s="35" t="s">
        <v>5</v>
      </c>
      <c r="O4" s="34" t="s">
        <v>7</v>
      </c>
      <c r="P4" s="34" t="s">
        <v>8</v>
      </c>
      <c r="Q4" s="32" t="s">
        <v>9</v>
      </c>
      <c r="R4" s="41" t="s">
        <v>20</v>
      </c>
    </row>
    <row r="5" spans="1:18" ht="44.25" customHeight="1">
      <c r="A5" s="44"/>
      <c r="B5" s="44"/>
      <c r="C5" s="38"/>
      <c r="D5" s="48"/>
      <c r="E5" s="44"/>
      <c r="F5" s="9" t="s">
        <v>14</v>
      </c>
      <c r="G5" s="9" t="s">
        <v>13</v>
      </c>
      <c r="H5" s="9" t="s">
        <v>14</v>
      </c>
      <c r="I5" s="9" t="s">
        <v>13</v>
      </c>
      <c r="J5" s="9" t="s">
        <v>14</v>
      </c>
      <c r="K5" s="9" t="s">
        <v>13</v>
      </c>
      <c r="L5" s="34"/>
      <c r="M5" s="35"/>
      <c r="N5" s="35"/>
      <c r="O5" s="35"/>
      <c r="P5" s="35"/>
      <c r="Q5" s="33"/>
      <c r="R5" s="42"/>
    </row>
    <row r="6" spans="1:18">
      <c r="A6" s="5">
        <v>1</v>
      </c>
      <c r="B6" s="27" t="s">
        <v>22</v>
      </c>
      <c r="C6" s="28" t="s">
        <v>46</v>
      </c>
      <c r="D6" s="30">
        <v>7</v>
      </c>
      <c r="E6" s="29" t="s">
        <v>23</v>
      </c>
      <c r="F6" s="31">
        <v>3300</v>
      </c>
      <c r="G6" s="31">
        <f t="shared" ref="G6:G22" si="0">F6*D6</f>
        <v>23100</v>
      </c>
      <c r="H6" s="31">
        <v>3370</v>
      </c>
      <c r="I6" s="31">
        <f t="shared" ref="I6:I22" si="1">H6*D6</f>
        <v>23590</v>
      </c>
      <c r="J6" s="31">
        <v>3350</v>
      </c>
      <c r="K6" s="31">
        <f t="shared" ref="K6:K22" si="2">J6*D6</f>
        <v>23450</v>
      </c>
      <c r="L6" s="7">
        <f t="shared" ref="L6:L22" si="3">AVERAGE(F6,H6,J6)</f>
        <v>3340</v>
      </c>
      <c r="M6" s="10">
        <f t="shared" ref="M6:M22" si="4">STDEV(F6,H6,J6)</f>
        <v>36.055512754639892</v>
      </c>
      <c r="N6" s="11">
        <f t="shared" ref="N6:N22" si="5">M6/L6*100</f>
        <v>1.0795063698993979</v>
      </c>
      <c r="O6" s="10">
        <f t="shared" ref="O6:O22" si="6">MIN(F6,H6,J6)</f>
        <v>3300</v>
      </c>
      <c r="P6" s="23">
        <f>O6</f>
        <v>3300</v>
      </c>
      <c r="Q6" s="24"/>
      <c r="R6" s="25">
        <f t="shared" ref="R6:R22" si="7">P6*D6</f>
        <v>23100</v>
      </c>
    </row>
    <row r="7" spans="1:18" ht="30">
      <c r="A7" s="5">
        <v>2</v>
      </c>
      <c r="B7" s="27" t="s">
        <v>24</v>
      </c>
      <c r="C7" s="28" t="s">
        <v>46</v>
      </c>
      <c r="D7" s="30">
        <v>44</v>
      </c>
      <c r="E7" s="29" t="s">
        <v>23</v>
      </c>
      <c r="F7" s="31">
        <v>3600</v>
      </c>
      <c r="G7" s="31">
        <f t="shared" si="0"/>
        <v>158400</v>
      </c>
      <c r="H7" s="31">
        <v>3675</v>
      </c>
      <c r="I7" s="31">
        <f t="shared" si="1"/>
        <v>161700</v>
      </c>
      <c r="J7" s="31">
        <v>3670</v>
      </c>
      <c r="K7" s="31">
        <f t="shared" si="2"/>
        <v>161480</v>
      </c>
      <c r="L7" s="7">
        <f t="shared" si="3"/>
        <v>3648.3333333333335</v>
      </c>
      <c r="M7" s="10">
        <f t="shared" si="4"/>
        <v>41.932485418030417</v>
      </c>
      <c r="N7" s="11">
        <f t="shared" si="5"/>
        <v>1.1493600388678962</v>
      </c>
      <c r="O7" s="10">
        <f t="shared" si="6"/>
        <v>3600</v>
      </c>
      <c r="P7" s="23">
        <f t="shared" ref="P7:P22" si="8">O7</f>
        <v>3600</v>
      </c>
      <c r="Q7" s="24"/>
      <c r="R7" s="25">
        <f t="shared" si="7"/>
        <v>158400</v>
      </c>
    </row>
    <row r="8" spans="1:18">
      <c r="A8" s="5">
        <v>3</v>
      </c>
      <c r="B8" s="27" t="s">
        <v>25</v>
      </c>
      <c r="C8" s="28" t="s">
        <v>46</v>
      </c>
      <c r="D8" s="30">
        <v>16</v>
      </c>
      <c r="E8" s="29" t="s">
        <v>23</v>
      </c>
      <c r="F8" s="31">
        <v>2500</v>
      </c>
      <c r="G8" s="31">
        <f t="shared" si="0"/>
        <v>40000</v>
      </c>
      <c r="H8" s="31">
        <v>2555</v>
      </c>
      <c r="I8" s="31">
        <f t="shared" si="1"/>
        <v>40880</v>
      </c>
      <c r="J8" s="31">
        <v>2550</v>
      </c>
      <c r="K8" s="31">
        <f t="shared" si="2"/>
        <v>40800</v>
      </c>
      <c r="L8" s="7">
        <f t="shared" si="3"/>
        <v>2535</v>
      </c>
      <c r="M8" s="10">
        <f t="shared" si="4"/>
        <v>30.413812651491099</v>
      </c>
      <c r="N8" s="11">
        <f t="shared" si="5"/>
        <v>1.1997559231357435</v>
      </c>
      <c r="O8" s="10">
        <f t="shared" si="6"/>
        <v>2500</v>
      </c>
      <c r="P8" s="23">
        <f t="shared" si="8"/>
        <v>2500</v>
      </c>
      <c r="Q8" s="24"/>
      <c r="R8" s="25">
        <f t="shared" si="7"/>
        <v>40000</v>
      </c>
    </row>
    <row r="9" spans="1:18">
      <c r="A9" s="5">
        <v>4</v>
      </c>
      <c r="B9" s="27" t="s">
        <v>26</v>
      </c>
      <c r="C9" s="28" t="s">
        <v>46</v>
      </c>
      <c r="D9" s="30">
        <v>51</v>
      </c>
      <c r="E9" s="29" t="s">
        <v>23</v>
      </c>
      <c r="F9" s="31">
        <v>120</v>
      </c>
      <c r="G9" s="31">
        <f t="shared" si="0"/>
        <v>6120</v>
      </c>
      <c r="H9" s="31">
        <v>123</v>
      </c>
      <c r="I9" s="31">
        <f t="shared" si="1"/>
        <v>6273</v>
      </c>
      <c r="J9" s="31">
        <v>122</v>
      </c>
      <c r="K9" s="31">
        <f t="shared" si="2"/>
        <v>6222</v>
      </c>
      <c r="L9" s="7">
        <f t="shared" si="3"/>
        <v>121.66666666666667</v>
      </c>
      <c r="M9" s="10">
        <f t="shared" si="4"/>
        <v>1.5275252316519468</v>
      </c>
      <c r="N9" s="11">
        <f t="shared" si="5"/>
        <v>1.2555001903988603</v>
      </c>
      <c r="O9" s="10">
        <f t="shared" si="6"/>
        <v>120</v>
      </c>
      <c r="P9" s="23">
        <f t="shared" si="8"/>
        <v>120</v>
      </c>
      <c r="Q9" s="24"/>
      <c r="R9" s="25">
        <f t="shared" si="7"/>
        <v>6120</v>
      </c>
    </row>
    <row r="10" spans="1:18">
      <c r="A10" s="5">
        <v>5</v>
      </c>
      <c r="B10" s="27" t="s">
        <v>27</v>
      </c>
      <c r="C10" s="28" t="s">
        <v>46</v>
      </c>
      <c r="D10" s="30">
        <v>110</v>
      </c>
      <c r="E10" s="29" t="s">
        <v>23</v>
      </c>
      <c r="F10" s="31">
        <v>180</v>
      </c>
      <c r="G10" s="31">
        <f t="shared" si="0"/>
        <v>19800</v>
      </c>
      <c r="H10" s="31">
        <v>185</v>
      </c>
      <c r="I10" s="31">
        <f t="shared" si="1"/>
        <v>20350</v>
      </c>
      <c r="J10" s="31">
        <v>183</v>
      </c>
      <c r="K10" s="31">
        <f t="shared" si="2"/>
        <v>20130</v>
      </c>
      <c r="L10" s="7">
        <f t="shared" si="3"/>
        <v>182.66666666666666</v>
      </c>
      <c r="M10" s="10">
        <f t="shared" si="4"/>
        <v>2.5166114784235836</v>
      </c>
      <c r="N10" s="11">
        <f t="shared" si="5"/>
        <v>1.3777070137355385</v>
      </c>
      <c r="O10" s="10">
        <f t="shared" si="6"/>
        <v>180</v>
      </c>
      <c r="P10" s="23">
        <f t="shared" si="8"/>
        <v>180</v>
      </c>
      <c r="Q10" s="24"/>
      <c r="R10" s="25">
        <f t="shared" si="7"/>
        <v>19800</v>
      </c>
    </row>
    <row r="11" spans="1:18">
      <c r="A11" s="5">
        <v>6</v>
      </c>
      <c r="B11" s="27" t="s">
        <v>28</v>
      </c>
      <c r="C11" s="28" t="s">
        <v>46</v>
      </c>
      <c r="D11" s="30">
        <v>50</v>
      </c>
      <c r="E11" s="29" t="s">
        <v>23</v>
      </c>
      <c r="F11" s="31">
        <v>378</v>
      </c>
      <c r="G11" s="31">
        <f t="shared" si="0"/>
        <v>18900</v>
      </c>
      <c r="H11" s="31">
        <v>385</v>
      </c>
      <c r="I11" s="31">
        <f t="shared" si="1"/>
        <v>19250</v>
      </c>
      <c r="J11" s="31">
        <v>380</v>
      </c>
      <c r="K11" s="31">
        <f t="shared" si="2"/>
        <v>19000</v>
      </c>
      <c r="L11" s="7">
        <f t="shared" si="3"/>
        <v>381</v>
      </c>
      <c r="M11" s="10">
        <f t="shared" si="4"/>
        <v>3.6055512754639891</v>
      </c>
      <c r="N11" s="11">
        <f t="shared" si="5"/>
        <v>0.94633891744461651</v>
      </c>
      <c r="O11" s="10">
        <f t="shared" si="6"/>
        <v>378</v>
      </c>
      <c r="P11" s="23">
        <f t="shared" si="8"/>
        <v>378</v>
      </c>
      <c r="Q11" s="24"/>
      <c r="R11" s="25">
        <f t="shared" si="7"/>
        <v>18900</v>
      </c>
    </row>
    <row r="12" spans="1:18">
      <c r="A12" s="5">
        <v>7</v>
      </c>
      <c r="B12" s="27" t="s">
        <v>29</v>
      </c>
      <c r="C12" s="28" t="s">
        <v>30</v>
      </c>
      <c r="D12" s="30">
        <v>24</v>
      </c>
      <c r="E12" s="29" t="s">
        <v>23</v>
      </c>
      <c r="F12" s="31">
        <v>190</v>
      </c>
      <c r="G12" s="31">
        <f t="shared" si="0"/>
        <v>4560</v>
      </c>
      <c r="H12" s="31">
        <v>200</v>
      </c>
      <c r="I12" s="31">
        <f t="shared" si="1"/>
        <v>4800</v>
      </c>
      <c r="J12" s="31">
        <v>195</v>
      </c>
      <c r="K12" s="31">
        <f t="shared" si="2"/>
        <v>4680</v>
      </c>
      <c r="L12" s="7">
        <f t="shared" si="3"/>
        <v>195</v>
      </c>
      <c r="M12" s="10">
        <f t="shared" si="4"/>
        <v>5</v>
      </c>
      <c r="N12" s="11">
        <f t="shared" si="5"/>
        <v>2.5641025641025639</v>
      </c>
      <c r="O12" s="10">
        <f t="shared" si="6"/>
        <v>190</v>
      </c>
      <c r="P12" s="23">
        <f t="shared" si="8"/>
        <v>190</v>
      </c>
      <c r="Q12" s="24"/>
      <c r="R12" s="25">
        <f t="shared" si="7"/>
        <v>4560</v>
      </c>
    </row>
    <row r="13" spans="1:18">
      <c r="A13" s="5">
        <v>8</v>
      </c>
      <c r="B13" s="27" t="s">
        <v>31</v>
      </c>
      <c r="C13" s="28" t="s">
        <v>30</v>
      </c>
      <c r="D13" s="30">
        <v>12</v>
      </c>
      <c r="E13" s="29" t="s">
        <v>23</v>
      </c>
      <c r="F13" s="31">
        <v>190</v>
      </c>
      <c r="G13" s="31">
        <f t="shared" si="0"/>
        <v>2280</v>
      </c>
      <c r="H13" s="31">
        <v>197</v>
      </c>
      <c r="I13" s="31">
        <f t="shared" si="1"/>
        <v>2364</v>
      </c>
      <c r="J13" s="31">
        <v>195</v>
      </c>
      <c r="K13" s="31">
        <f t="shared" si="2"/>
        <v>2340</v>
      </c>
      <c r="L13" s="7">
        <f t="shared" si="3"/>
        <v>194</v>
      </c>
      <c r="M13" s="10">
        <f t="shared" si="4"/>
        <v>3.6055512754639891</v>
      </c>
      <c r="N13" s="11">
        <f t="shared" si="5"/>
        <v>1.858531585290716</v>
      </c>
      <c r="O13" s="10">
        <f t="shared" si="6"/>
        <v>190</v>
      </c>
      <c r="P13" s="23">
        <f t="shared" si="8"/>
        <v>190</v>
      </c>
      <c r="Q13" s="24"/>
      <c r="R13" s="25">
        <f t="shared" si="7"/>
        <v>2280</v>
      </c>
    </row>
    <row r="14" spans="1:18" ht="30">
      <c r="A14" s="5">
        <v>9</v>
      </c>
      <c r="B14" s="27" t="s">
        <v>32</v>
      </c>
      <c r="C14" s="28" t="s">
        <v>30</v>
      </c>
      <c r="D14" s="30">
        <v>36</v>
      </c>
      <c r="E14" s="29" t="s">
        <v>23</v>
      </c>
      <c r="F14" s="31">
        <v>135</v>
      </c>
      <c r="G14" s="31">
        <f t="shared" si="0"/>
        <v>4860</v>
      </c>
      <c r="H14" s="31">
        <v>140</v>
      </c>
      <c r="I14" s="31">
        <f t="shared" si="1"/>
        <v>5040</v>
      </c>
      <c r="J14" s="31">
        <v>137</v>
      </c>
      <c r="K14" s="31">
        <f t="shared" si="2"/>
        <v>4932</v>
      </c>
      <c r="L14" s="7">
        <f t="shared" si="3"/>
        <v>137.33333333333334</v>
      </c>
      <c r="M14" s="10">
        <f t="shared" si="4"/>
        <v>2.5166114784235836</v>
      </c>
      <c r="N14" s="11">
        <f t="shared" si="5"/>
        <v>1.8324840862307648</v>
      </c>
      <c r="O14" s="10">
        <f t="shared" si="6"/>
        <v>135</v>
      </c>
      <c r="P14" s="23">
        <f t="shared" si="8"/>
        <v>135</v>
      </c>
      <c r="Q14" s="24"/>
      <c r="R14" s="25">
        <f t="shared" si="7"/>
        <v>4860</v>
      </c>
    </row>
    <row r="15" spans="1:18" ht="30">
      <c r="A15" s="5">
        <v>10</v>
      </c>
      <c r="B15" s="27" t="s">
        <v>33</v>
      </c>
      <c r="C15" s="28" t="s">
        <v>30</v>
      </c>
      <c r="D15" s="30">
        <v>24</v>
      </c>
      <c r="E15" s="29" t="s">
        <v>23</v>
      </c>
      <c r="F15" s="31">
        <v>150</v>
      </c>
      <c r="G15" s="31">
        <f t="shared" si="0"/>
        <v>3600</v>
      </c>
      <c r="H15" s="31">
        <v>157</v>
      </c>
      <c r="I15" s="31">
        <f t="shared" si="1"/>
        <v>3768</v>
      </c>
      <c r="J15" s="31">
        <v>155</v>
      </c>
      <c r="K15" s="31">
        <f t="shared" si="2"/>
        <v>3720</v>
      </c>
      <c r="L15" s="7">
        <f t="shared" si="3"/>
        <v>154</v>
      </c>
      <c r="M15" s="10">
        <f t="shared" si="4"/>
        <v>3.6055512754639891</v>
      </c>
      <c r="N15" s="11">
        <f t="shared" si="5"/>
        <v>2.3412670619896034</v>
      </c>
      <c r="O15" s="10">
        <f t="shared" si="6"/>
        <v>150</v>
      </c>
      <c r="P15" s="23">
        <f t="shared" si="8"/>
        <v>150</v>
      </c>
      <c r="Q15" s="24"/>
      <c r="R15" s="25">
        <f t="shared" si="7"/>
        <v>3600</v>
      </c>
    </row>
    <row r="16" spans="1:18" ht="30">
      <c r="A16" s="5">
        <v>11</v>
      </c>
      <c r="B16" s="27" t="s">
        <v>34</v>
      </c>
      <c r="C16" s="28" t="s">
        <v>30</v>
      </c>
      <c r="D16" s="30">
        <v>24</v>
      </c>
      <c r="E16" s="29" t="s">
        <v>23</v>
      </c>
      <c r="F16" s="31">
        <v>272</v>
      </c>
      <c r="G16" s="31">
        <f t="shared" si="0"/>
        <v>6528</v>
      </c>
      <c r="H16" s="31">
        <v>280</v>
      </c>
      <c r="I16" s="31">
        <f t="shared" si="1"/>
        <v>6720</v>
      </c>
      <c r="J16" s="31">
        <v>275</v>
      </c>
      <c r="K16" s="31">
        <f t="shared" si="2"/>
        <v>6600</v>
      </c>
      <c r="L16" s="7">
        <f t="shared" si="3"/>
        <v>275.66666666666669</v>
      </c>
      <c r="M16" s="10">
        <f t="shared" si="4"/>
        <v>4.0414518843273806</v>
      </c>
      <c r="N16" s="11">
        <f t="shared" si="5"/>
        <v>1.4660647706145273</v>
      </c>
      <c r="O16" s="10">
        <f t="shared" si="6"/>
        <v>272</v>
      </c>
      <c r="P16" s="23">
        <f t="shared" si="8"/>
        <v>272</v>
      </c>
      <c r="Q16" s="24"/>
      <c r="R16" s="25">
        <f t="shared" si="7"/>
        <v>6528</v>
      </c>
    </row>
    <row r="17" spans="1:18" ht="30">
      <c r="A17" s="5">
        <v>12</v>
      </c>
      <c r="B17" s="27" t="s">
        <v>35</v>
      </c>
      <c r="C17" s="28" t="s">
        <v>30</v>
      </c>
      <c r="D17" s="30">
        <v>36</v>
      </c>
      <c r="E17" s="29" t="s">
        <v>23</v>
      </c>
      <c r="F17" s="31">
        <v>282</v>
      </c>
      <c r="G17" s="31">
        <f t="shared" si="0"/>
        <v>10152</v>
      </c>
      <c r="H17" s="31">
        <v>290</v>
      </c>
      <c r="I17" s="31">
        <f t="shared" si="1"/>
        <v>10440</v>
      </c>
      <c r="J17" s="31">
        <v>285</v>
      </c>
      <c r="K17" s="31">
        <f t="shared" si="2"/>
        <v>10260</v>
      </c>
      <c r="L17" s="7">
        <f t="shared" si="3"/>
        <v>285.66666666666669</v>
      </c>
      <c r="M17" s="10">
        <f t="shared" si="4"/>
        <v>4.0414518843273806</v>
      </c>
      <c r="N17" s="11">
        <f t="shared" si="5"/>
        <v>1.4147439501729453</v>
      </c>
      <c r="O17" s="10">
        <f t="shared" si="6"/>
        <v>282</v>
      </c>
      <c r="P17" s="23">
        <f t="shared" si="8"/>
        <v>282</v>
      </c>
      <c r="Q17" s="24"/>
      <c r="R17" s="25">
        <f t="shared" si="7"/>
        <v>10152</v>
      </c>
    </row>
    <row r="18" spans="1:18" ht="30">
      <c r="A18" s="5">
        <v>13</v>
      </c>
      <c r="B18" s="27" t="s">
        <v>36</v>
      </c>
      <c r="C18" s="28" t="s">
        <v>30</v>
      </c>
      <c r="D18" s="30">
        <v>24</v>
      </c>
      <c r="E18" s="29" t="s">
        <v>23</v>
      </c>
      <c r="F18" s="31">
        <v>138</v>
      </c>
      <c r="G18" s="31">
        <f t="shared" si="0"/>
        <v>3312</v>
      </c>
      <c r="H18" s="31">
        <v>143</v>
      </c>
      <c r="I18" s="31">
        <f t="shared" si="1"/>
        <v>3432</v>
      </c>
      <c r="J18" s="31">
        <v>140</v>
      </c>
      <c r="K18" s="31">
        <f t="shared" si="2"/>
        <v>3360</v>
      </c>
      <c r="L18" s="7">
        <f t="shared" si="3"/>
        <v>140.33333333333334</v>
      </c>
      <c r="M18" s="10">
        <f t="shared" si="4"/>
        <v>2.5166114784235836</v>
      </c>
      <c r="N18" s="11">
        <f t="shared" si="5"/>
        <v>1.7933098421070666</v>
      </c>
      <c r="O18" s="10">
        <f t="shared" si="6"/>
        <v>138</v>
      </c>
      <c r="P18" s="23">
        <f t="shared" si="8"/>
        <v>138</v>
      </c>
      <c r="Q18" s="24"/>
      <c r="R18" s="25">
        <f t="shared" si="7"/>
        <v>3312</v>
      </c>
    </row>
    <row r="19" spans="1:18" ht="30">
      <c r="A19" s="5">
        <v>14</v>
      </c>
      <c r="B19" s="27" t="s">
        <v>37</v>
      </c>
      <c r="C19" s="28" t="s">
        <v>30</v>
      </c>
      <c r="D19" s="30">
        <v>24</v>
      </c>
      <c r="E19" s="29" t="s">
        <v>23</v>
      </c>
      <c r="F19" s="31">
        <v>150</v>
      </c>
      <c r="G19" s="31">
        <f t="shared" si="0"/>
        <v>3600</v>
      </c>
      <c r="H19" s="31">
        <v>160</v>
      </c>
      <c r="I19" s="31">
        <f t="shared" si="1"/>
        <v>3840</v>
      </c>
      <c r="J19" s="31">
        <v>155</v>
      </c>
      <c r="K19" s="31">
        <f t="shared" si="2"/>
        <v>3720</v>
      </c>
      <c r="L19" s="7">
        <f t="shared" si="3"/>
        <v>155</v>
      </c>
      <c r="M19" s="10">
        <f t="shared" si="4"/>
        <v>5</v>
      </c>
      <c r="N19" s="11">
        <f t="shared" si="5"/>
        <v>3.225806451612903</v>
      </c>
      <c r="O19" s="10">
        <f t="shared" si="6"/>
        <v>150</v>
      </c>
      <c r="P19" s="23">
        <f t="shared" si="8"/>
        <v>150</v>
      </c>
      <c r="Q19" s="24"/>
      <c r="R19" s="25">
        <f t="shared" si="7"/>
        <v>3600</v>
      </c>
    </row>
    <row r="20" spans="1:18">
      <c r="A20" s="5">
        <v>15</v>
      </c>
      <c r="B20" s="27" t="s">
        <v>38</v>
      </c>
      <c r="C20" s="28" t="s">
        <v>30</v>
      </c>
      <c r="D20" s="30">
        <v>24</v>
      </c>
      <c r="E20" s="29" t="s">
        <v>23</v>
      </c>
      <c r="F20" s="31">
        <v>155</v>
      </c>
      <c r="G20" s="31">
        <f t="shared" si="0"/>
        <v>3720</v>
      </c>
      <c r="H20" s="31">
        <v>160</v>
      </c>
      <c r="I20" s="31">
        <f t="shared" si="1"/>
        <v>3840</v>
      </c>
      <c r="J20" s="31">
        <v>157</v>
      </c>
      <c r="K20" s="31">
        <f t="shared" si="2"/>
        <v>3768</v>
      </c>
      <c r="L20" s="7">
        <f t="shared" si="3"/>
        <v>157.33333333333334</v>
      </c>
      <c r="M20" s="10">
        <f t="shared" si="4"/>
        <v>2.5166114784235836</v>
      </c>
      <c r="N20" s="11">
        <f t="shared" si="5"/>
        <v>1.5995411939132946</v>
      </c>
      <c r="O20" s="10">
        <f t="shared" si="6"/>
        <v>155</v>
      </c>
      <c r="P20" s="23">
        <f t="shared" si="8"/>
        <v>155</v>
      </c>
      <c r="Q20" s="24"/>
      <c r="R20" s="25">
        <f t="shared" si="7"/>
        <v>3720</v>
      </c>
    </row>
    <row r="21" spans="1:18" ht="30">
      <c r="A21" s="5">
        <v>16</v>
      </c>
      <c r="B21" s="27" t="s">
        <v>39</v>
      </c>
      <c r="C21" s="28" t="s">
        <v>40</v>
      </c>
      <c r="D21" s="30">
        <v>100</v>
      </c>
      <c r="E21" s="29" t="s">
        <v>23</v>
      </c>
      <c r="F21" s="31">
        <v>8.5</v>
      </c>
      <c r="G21" s="31">
        <f t="shared" si="0"/>
        <v>850</v>
      </c>
      <c r="H21" s="31">
        <v>9</v>
      </c>
      <c r="I21" s="31">
        <f t="shared" si="1"/>
        <v>900</v>
      </c>
      <c r="J21" s="31">
        <v>8.57</v>
      </c>
      <c r="K21" s="31">
        <f t="shared" si="2"/>
        <v>857</v>
      </c>
      <c r="L21" s="7">
        <f t="shared" si="3"/>
        <v>8.69</v>
      </c>
      <c r="M21" s="10">
        <f t="shared" si="4"/>
        <v>0.27073972741361763</v>
      </c>
      <c r="N21" s="11">
        <f t="shared" si="5"/>
        <v>3.1155319610312731</v>
      </c>
      <c r="O21" s="10">
        <f t="shared" si="6"/>
        <v>8.5</v>
      </c>
      <c r="P21" s="23">
        <f t="shared" si="8"/>
        <v>8.5</v>
      </c>
      <c r="Q21" s="24"/>
      <c r="R21" s="25">
        <f t="shared" si="7"/>
        <v>850</v>
      </c>
    </row>
    <row r="22" spans="1:18" ht="30">
      <c r="A22" s="5">
        <v>17</v>
      </c>
      <c r="B22" s="27" t="s">
        <v>41</v>
      </c>
      <c r="C22" s="28" t="s">
        <v>40</v>
      </c>
      <c r="D22" s="30">
        <v>100</v>
      </c>
      <c r="E22" s="29" t="s">
        <v>23</v>
      </c>
      <c r="F22" s="31">
        <v>8.5</v>
      </c>
      <c r="G22" s="31">
        <f t="shared" si="0"/>
        <v>850</v>
      </c>
      <c r="H22" s="31">
        <v>9</v>
      </c>
      <c r="I22" s="31">
        <f t="shared" si="1"/>
        <v>900</v>
      </c>
      <c r="J22" s="31">
        <v>8.57</v>
      </c>
      <c r="K22" s="31">
        <f t="shared" si="2"/>
        <v>857</v>
      </c>
      <c r="L22" s="7">
        <f t="shared" si="3"/>
        <v>8.69</v>
      </c>
      <c r="M22" s="10">
        <f t="shared" si="4"/>
        <v>0.27073972741361763</v>
      </c>
      <c r="N22" s="11">
        <f t="shared" si="5"/>
        <v>3.1155319610312731</v>
      </c>
      <c r="O22" s="10">
        <f t="shared" si="6"/>
        <v>8.5</v>
      </c>
      <c r="P22" s="23">
        <f t="shared" si="8"/>
        <v>8.5</v>
      </c>
      <c r="Q22" s="24"/>
      <c r="R22" s="25">
        <f t="shared" si="7"/>
        <v>850</v>
      </c>
    </row>
    <row r="23" spans="1:18">
      <c r="A23" s="5"/>
      <c r="B23" s="13"/>
      <c r="C23" s="14"/>
      <c r="D23" s="15"/>
      <c r="E23" s="15"/>
      <c r="F23" s="16"/>
      <c r="G23" s="16">
        <f>SUM(G6:G22)</f>
        <v>310632</v>
      </c>
      <c r="H23" s="16"/>
      <c r="I23" s="16">
        <f>SUM(I6:I22)</f>
        <v>318087</v>
      </c>
      <c r="J23" s="16"/>
      <c r="K23" s="16">
        <f>SUM(K6:K22)</f>
        <v>316176</v>
      </c>
      <c r="L23" s="17"/>
      <c r="M23" s="18"/>
      <c r="N23" s="19"/>
      <c r="O23" s="20"/>
      <c r="P23" s="12"/>
      <c r="R23" s="21"/>
    </row>
    <row r="24" spans="1:18">
      <c r="A24" s="61" t="s">
        <v>16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26">
        <f>SUM(P6:P22)</f>
        <v>11757</v>
      </c>
      <c r="R24" s="22"/>
    </row>
    <row r="25" spans="1:18">
      <c r="A25" s="58" t="s">
        <v>17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R25" s="26">
        <f>SUM(R6:R22)</f>
        <v>310632</v>
      </c>
    </row>
    <row r="26" spans="1:18">
      <c r="A26" s="55" t="s">
        <v>11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  <c r="R26" s="22"/>
    </row>
    <row r="27" spans="1:18">
      <c r="A27" s="52" t="s">
        <v>10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4"/>
      <c r="R27" s="22"/>
    </row>
    <row r="28" spans="1:18">
      <c r="A28" s="49" t="s">
        <v>45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R28" s="22"/>
    </row>
  </sheetData>
  <sheetProtection selectLockedCells="1" selectUnlockedCells="1"/>
  <mergeCells count="24">
    <mergeCell ref="A28:P28"/>
    <mergeCell ref="A27:P27"/>
    <mergeCell ref="A26:P26"/>
    <mergeCell ref="A25:P25"/>
    <mergeCell ref="A24:O24"/>
    <mergeCell ref="A1:O2"/>
    <mergeCell ref="A3:A5"/>
    <mergeCell ref="B3:B5"/>
    <mergeCell ref="L3:N3"/>
    <mergeCell ref="N4:N5"/>
    <mergeCell ref="O4:O5"/>
    <mergeCell ref="L4:L5"/>
    <mergeCell ref="H4:I4"/>
    <mergeCell ref="D3:D5"/>
    <mergeCell ref="F3:K3"/>
    <mergeCell ref="E3:E5"/>
    <mergeCell ref="J4:K4"/>
    <mergeCell ref="Q4:Q5"/>
    <mergeCell ref="P4:P5"/>
    <mergeCell ref="M4:M5"/>
    <mergeCell ref="C3:C5"/>
    <mergeCell ref="F4:G4"/>
    <mergeCell ref="O3:R3"/>
    <mergeCell ref="R4:R5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IRU-PC</cp:lastModifiedBy>
  <cp:lastPrinted>2024-12-25T10:54:46Z</cp:lastPrinted>
  <dcterms:created xsi:type="dcterms:W3CDTF">2014-01-29T10:37:40Z</dcterms:created>
  <dcterms:modified xsi:type="dcterms:W3CDTF">2026-06-15T11:18:39Z</dcterms:modified>
</cp:coreProperties>
</file>