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1860" yWindow="1980" windowWidth="19420" windowHeight="10900"/>
  </bookViews>
  <sheets>
    <sheet name="Лист1" sheetId="1" r:id="rId1"/>
  </sheets>
  <calcPr calcId="145621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G12" i="1" l="1"/>
  <c r="AB11" i="1" l="1"/>
  <c r="Z11" i="1" s="1"/>
  <c r="AA11" i="1" s="1"/>
  <c r="H12" i="1"/>
  <c r="F12" i="1"/>
  <c r="AD11" i="1" l="1"/>
  <c r="AD12" i="1" s="1"/>
  <c r="AC11" i="1"/>
  <c r="C13" i="1" l="1"/>
</calcChain>
</file>

<file path=xl/sharedStrings.xml><?xml version="1.0" encoding="utf-8"?>
<sst xmlns="http://schemas.openxmlformats.org/spreadsheetml/2006/main" count="87" uniqueCount="68">
  <si>
    <t>№</t>
  </si>
  <si>
    <t>ОКПД2/КТРУ</t>
  </si>
  <si>
    <t>Единица измерения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</si>
  <si>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</si>
  <si>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</si>
  <si>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</si>
  <si>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</si>
  <si>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</si>
  <si>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</si>
  <si>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</si>
  <si>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</si>
  <si>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</si>
  <si>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</si>
  <si>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</si>
  <si>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</si>
  <si>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</si>
  <si>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</si>
  <si>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</si>
  <si>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</si>
  <si>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</si>
  <si>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</si>
  <si>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</si>
  <si>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</si>
  <si>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</si>
  <si>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</si>
  <si>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</si>
  <si>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</si>
  <si>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</si>
  <si>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</si>
  <si>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</si>
  <si>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</si>
  <si>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</si>
  <si>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</si>
  <si>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</si>
  <si>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</si>
  <si>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</si>
  <si>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</si>
  <si>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</si>
  <si>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</si>
  <si>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</si>
  <si>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</si>
  <si>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РАСЧЕТ НМЦК</t>
  </si>
  <si>
    <t>Используемый метод определения НМЦК
с обоснованием:</t>
  </si>
  <si>
    <t>Средняя цена (руб.)</t>
  </si>
  <si>
    <t>Приложение 2. 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контракта.</t>
  </si>
  <si>
    <t>Предложение 2</t>
  </si>
  <si>
    <t>Предложение 3</t>
  </si>
  <si>
    <t>Количество</t>
  </si>
  <si>
    <t>НМЦК устанавливается в размере</t>
  </si>
  <si>
    <t>руб.</t>
  </si>
  <si>
    <t>Дата подготовки обоснования НМЦК</t>
  </si>
  <si>
    <t>Ответственный за обоснование НМЦК</t>
  </si>
  <si>
    <t>(подпись)</t>
  </si>
  <si>
    <t>(ФИО)</t>
  </si>
  <si>
    <t>(должность)</t>
  </si>
  <si>
    <t xml:space="preserve"> Расчет выполнен в соответствии с Методическими рекомендациями, утвержденными приказом МЭР РФ от 02.10.2013 №567.</t>
  </si>
  <si>
    <t xml:space="preserve"> Метод сопоставимых рыночных цен (анализа рынка).</t>
  </si>
  <si>
    <t>НМЦК по минимальной цене</t>
  </si>
  <si>
    <r>
      <t xml:space="preserve">Предложение 1
</t>
    </r>
    <r>
      <rPr>
        <i/>
        <sz val="11"/>
        <color rgb="FF000000"/>
        <rFont val="Times New Roman"/>
        <family val="1"/>
        <charset val="204"/>
      </rPr>
      <t>(минимальное)</t>
    </r>
  </si>
  <si>
    <t>НМЦК (рын) по средней цене</t>
  </si>
  <si>
    <t xml:space="preserve">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       </t>
  </si>
  <si>
    <t>Наименование товара, работы, услуги</t>
  </si>
  <si>
    <t xml:space="preserve"> В реестре российской промышленной продукции отсутствуют указанные в позициях 1 - 433 приложения № 2 к ПП от 23.12.2024 №1875 товары с характеристиками, соответствующими потребности заказчика.</t>
  </si>
  <si>
    <t xml:space="preserve">Заместитель начальника территориального ЦМС </t>
  </si>
  <si>
    <t>Тубол Н.В.</t>
  </si>
  <si>
    <t>шт</t>
  </si>
  <si>
    <t>26.51.53.190</t>
  </si>
  <si>
    <t>Датчик комплексный параметров атмосферы  для измерения основных метеорологических параметров: температура и влажность воздуха, атмосферное давление, скорость и направление ветра IWS-4 для ПНЗ г.Норильск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</si>
</sst>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Alignment="0"/>
  </cellStyleXfs>
  <cellXfs count="66">
    <xf numFmtId="0" fontId="0" fillId="0" borderId="0" xfId="0"/>
    <xf numFmtId="0" fontId="1" fillId="0" borderId="0" xfId="0" applyFont="1" applyFill="1" applyBorder="1"/>
    <xf numFmtId="2" fontId="1" fillId="0" borderId="0" xfId="0" applyNumberFormat="1" applyFont="1" applyFill="1" applyBorder="1"/>
    <xf numFmtId="164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top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" fillId="0" borderId="1" xfId="0" applyFont="1" applyFill="1" applyBorder="1"/>
    <xf numFmtId="2" fontId="1" fillId="0" borderId="1" xfId="0" applyNumberFormat="1" applyFont="1" applyFill="1" applyBorder="1"/>
    <xf numFmtId="0" fontId="1" fillId="0" borderId="12" xfId="0" applyFont="1" applyFill="1" applyBorder="1"/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/>
    <xf numFmtId="2" fontId="1" fillId="0" borderId="8" xfId="0" applyNumberFormat="1" applyFont="1" applyFill="1" applyBorder="1"/>
    <xf numFmtId="0" fontId="1" fillId="0" borderId="9" xfId="0" applyFont="1" applyFill="1" applyBorder="1"/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2" fontId="1" fillId="0" borderId="2" xfId="0" applyNumberFormat="1" applyFont="1" applyFill="1" applyBorder="1"/>
    <xf numFmtId="164" fontId="1" fillId="0" borderId="7" xfId="0" applyNumberFormat="1" applyFont="1" applyFill="1" applyBorder="1" applyAlignment="1">
      <alignment horizontal="center" wrapText="1"/>
    </xf>
    <xf numFmtId="14" fontId="1" fillId="0" borderId="7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2" fontId="1" fillId="0" borderId="7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123824</xdr:colOff>
      <xdr:row>9</xdr:row>
      <xdr:rowOff>76200</xdr:rowOff>
    </xdr:from>
    <xdr:to>
      <xdr:col>25</xdr:col>
      <xdr:colOff>1447799</xdr:colOff>
      <xdr:row>9</xdr:row>
      <xdr:rowOff>601980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01299" y="6419850"/>
          <a:ext cx="132397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9</xdr:row>
      <xdr:rowOff>152399</xdr:rowOff>
    </xdr:from>
    <xdr:to>
      <xdr:col>26</xdr:col>
      <xdr:colOff>1362076</xdr:colOff>
      <xdr:row>9</xdr:row>
      <xdr:rowOff>608964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257175</xdr:rowOff>
    </xdr:from>
    <xdr:to>
      <xdr:col>1</xdr:col>
      <xdr:colOff>918211</xdr:colOff>
      <xdr:row>6</xdr:row>
      <xdr:rowOff>723900</xdr:rowOff>
    </xdr:to>
    <xdr:pic>
      <xdr:nvPicPr>
        <xdr:cNvPr id="10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191250"/>
          <a:ext cx="1327786" cy="466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228600</xdr:colOff>
      <xdr:row>8</xdr:row>
      <xdr:rowOff>57150</xdr:rowOff>
    </xdr:from>
    <xdr:to>
      <xdr:col>28</xdr:col>
      <xdr:colOff>1610360</xdr:colOff>
      <xdr:row>8</xdr:row>
      <xdr:rowOff>585470</xdr:rowOff>
    </xdr:to>
    <xdr:pic>
      <xdr:nvPicPr>
        <xdr:cNvPr id="11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20875" y="7610475"/>
          <a:ext cx="1381760" cy="5283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6"/>
  <sheetViews>
    <sheetView tabSelected="1" view="pageBreakPreview" topLeftCell="A10" zoomScale="82" zoomScaleNormal="100" zoomScaleSheetLayoutView="82" workbookViewId="0">
      <selection activeCell="H18" sqref="H18"/>
    </sheetView>
  </sheetViews>
  <sheetFormatPr defaultColWidth="9" defaultRowHeight="14" x14ac:dyDescent="0.3"/>
  <cols>
    <col min="1" max="1" width="7.90625" style="1" customWidth="1"/>
    <col min="2" max="2" width="28" style="1" customWidth="1"/>
    <col min="3" max="3" width="25.08984375" style="1" customWidth="1"/>
    <col min="4" max="4" width="14.54296875" style="1" customWidth="1"/>
    <col min="5" max="5" width="12.54296875" style="1" customWidth="1"/>
    <col min="6" max="8" width="22" style="2" customWidth="1"/>
    <col min="9" max="25" width="22" style="2" hidden="1" customWidth="1"/>
    <col min="26" max="26" width="23.54296875" style="2" customWidth="1"/>
    <col min="27" max="27" width="23" style="2" customWidth="1"/>
    <col min="28" max="28" width="15.08984375" style="2" customWidth="1"/>
    <col min="29" max="29" width="27.08984375" style="2" customWidth="1"/>
    <col min="30" max="30" width="26.90625" style="1" customWidth="1"/>
    <col min="31" max="1024" width="9.08984375" style="1" customWidth="1"/>
    <col min="1025" max="16384" width="9" style="1"/>
  </cols>
  <sheetData>
    <row r="1" spans="1:31" ht="43.5" customHeight="1" x14ac:dyDescent="0.3">
      <c r="A1" s="36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1" ht="15" customHeight="1" x14ac:dyDescent="0.3">
      <c r="AD2" s="10"/>
    </row>
    <row r="3" spans="1:31" ht="16.5" customHeight="1" x14ac:dyDescent="0.3">
      <c r="A3" s="37" t="s">
        <v>42</v>
      </c>
      <c r="B3" s="38"/>
      <c r="C3" s="43" t="s">
        <v>56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5"/>
      <c r="AD3" s="46"/>
    </row>
    <row r="4" spans="1:31" ht="48" customHeight="1" x14ac:dyDescent="0.3">
      <c r="A4" s="39"/>
      <c r="B4" s="40"/>
      <c r="C4" s="47" t="s">
        <v>62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9"/>
    </row>
    <row r="5" spans="1:31" ht="15" customHeight="1" x14ac:dyDescent="0.3">
      <c r="A5" s="41"/>
      <c r="B5" s="42"/>
      <c r="C5" s="50" t="s">
        <v>55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2"/>
    </row>
    <row r="6" spans="1:31" ht="23.25" customHeight="1" x14ac:dyDescent="0.3">
      <c r="A6" s="31" t="s">
        <v>41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</row>
    <row r="7" spans="1:31" ht="97.5" customHeight="1" x14ac:dyDescent="0.3">
      <c r="A7" s="53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5"/>
    </row>
    <row r="8" spans="1:31" ht="30" customHeight="1" x14ac:dyDescent="0.3">
      <c r="A8" s="35" t="s">
        <v>0</v>
      </c>
      <c r="B8" s="35" t="s">
        <v>61</v>
      </c>
      <c r="C8" s="34" t="s">
        <v>1</v>
      </c>
      <c r="D8" s="35" t="s">
        <v>2</v>
      </c>
      <c r="E8" s="34" t="s">
        <v>47</v>
      </c>
      <c r="F8" s="57" t="s">
        <v>58</v>
      </c>
      <c r="G8" s="57" t="s">
        <v>45</v>
      </c>
      <c r="H8" s="57" t="s">
        <v>46</v>
      </c>
      <c r="I8" s="4" t="s">
        <v>3</v>
      </c>
      <c r="J8" s="4" t="s">
        <v>4</v>
      </c>
      <c r="K8" s="4" t="s">
        <v>5</v>
      </c>
      <c r="L8" s="4" t="s">
        <v>6</v>
      </c>
      <c r="M8" s="4" t="s">
        <v>7</v>
      </c>
      <c r="N8" s="4" t="s">
        <v>8</v>
      </c>
      <c r="O8" s="4" t="s">
        <v>9</v>
      </c>
      <c r="P8" s="4" t="s">
        <v>10</v>
      </c>
      <c r="Q8" s="4" t="s">
        <v>11</v>
      </c>
      <c r="R8" s="4" t="s">
        <v>12</v>
      </c>
      <c r="S8" s="4" t="s">
        <v>13</v>
      </c>
      <c r="T8" s="4" t="s">
        <v>14</v>
      </c>
      <c r="U8" s="4" t="s">
        <v>15</v>
      </c>
      <c r="V8" s="4" t="s">
        <v>16</v>
      </c>
      <c r="W8" s="4" t="s">
        <v>17</v>
      </c>
      <c r="X8" s="4" t="s">
        <v>18</v>
      </c>
      <c r="Y8" s="4" t="s">
        <v>19</v>
      </c>
      <c r="Z8" s="59" t="s">
        <v>20</v>
      </c>
      <c r="AA8" s="59" t="s">
        <v>21</v>
      </c>
      <c r="AB8" s="56" t="s">
        <v>43</v>
      </c>
      <c r="AC8" s="19" t="s">
        <v>59</v>
      </c>
      <c r="AD8" s="61" t="s">
        <v>57</v>
      </c>
    </row>
    <row r="9" spans="1:31" ht="48.75" customHeight="1" x14ac:dyDescent="0.3">
      <c r="A9" s="35"/>
      <c r="B9" s="35"/>
      <c r="C9" s="34"/>
      <c r="D9" s="35"/>
      <c r="E9" s="34"/>
      <c r="F9" s="58"/>
      <c r="G9" s="58"/>
      <c r="H9" s="58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60"/>
      <c r="AA9" s="60"/>
      <c r="AB9" s="56"/>
      <c r="AC9" s="21"/>
      <c r="AD9" s="62"/>
    </row>
    <row r="10" spans="1:31" ht="131.25" customHeight="1" x14ac:dyDescent="0.3">
      <c r="A10" s="35"/>
      <c r="B10" s="35"/>
      <c r="C10" s="34"/>
      <c r="D10" s="35"/>
      <c r="E10" s="34"/>
      <c r="F10" s="4" t="s">
        <v>22</v>
      </c>
      <c r="G10" s="4" t="s">
        <v>22</v>
      </c>
      <c r="H10" s="4" t="s">
        <v>22</v>
      </c>
      <c r="I10" s="4" t="s">
        <v>22</v>
      </c>
      <c r="J10" s="4" t="s">
        <v>22</v>
      </c>
      <c r="K10" s="4" t="s">
        <v>22</v>
      </c>
      <c r="L10" s="4" t="s">
        <v>22</v>
      </c>
      <c r="M10" s="4" t="s">
        <v>22</v>
      </c>
      <c r="N10" s="4" t="s">
        <v>22</v>
      </c>
      <c r="O10" s="4" t="s">
        <v>22</v>
      </c>
      <c r="P10" s="4" t="s">
        <v>22</v>
      </c>
      <c r="Q10" s="4" t="s">
        <v>22</v>
      </c>
      <c r="R10" s="4" t="s">
        <v>22</v>
      </c>
      <c r="S10" s="4" t="s">
        <v>22</v>
      </c>
      <c r="T10" s="4" t="s">
        <v>22</v>
      </c>
      <c r="U10" s="4" t="s">
        <v>22</v>
      </c>
      <c r="V10" s="4" t="s">
        <v>22</v>
      </c>
      <c r="W10" s="4" t="s">
        <v>22</v>
      </c>
      <c r="X10" s="4" t="s">
        <v>22</v>
      </c>
      <c r="Y10" s="4" t="s">
        <v>22</v>
      </c>
      <c r="Z10" s="5"/>
      <c r="AA10" s="5"/>
      <c r="AB10" s="56"/>
      <c r="AC10" s="22" t="s">
        <v>60</v>
      </c>
      <c r="AD10" s="63"/>
    </row>
    <row r="11" spans="1:31" ht="130.5" customHeight="1" x14ac:dyDescent="0.3">
      <c r="A11" s="18">
        <v>1</v>
      </c>
      <c r="B11" s="28" t="s">
        <v>67</v>
      </c>
      <c r="C11" s="30" t="s">
        <v>66</v>
      </c>
      <c r="D11" s="29" t="s">
        <v>65</v>
      </c>
      <c r="E11" s="3">
        <v>1</v>
      </c>
      <c r="F11" s="4">
        <v>530080</v>
      </c>
      <c r="G11" s="4">
        <v>537000</v>
      </c>
      <c r="H11" s="4">
        <v>542370</v>
      </c>
      <c r="I11" s="4" t="s">
        <v>23</v>
      </c>
      <c r="J11" s="4" t="s">
        <v>24</v>
      </c>
      <c r="K11" s="4" t="s">
        <v>25</v>
      </c>
      <c r="L11" s="4" t="s">
        <v>26</v>
      </c>
      <c r="M11" s="4" t="s">
        <v>27</v>
      </c>
      <c r="N11" s="4" t="s">
        <v>28</v>
      </c>
      <c r="O11" s="4" t="s">
        <v>29</v>
      </c>
      <c r="P11" s="4" t="s">
        <v>30</v>
      </c>
      <c r="Q11" s="4" t="s">
        <v>31</v>
      </c>
      <c r="R11" s="4" t="s">
        <v>32</v>
      </c>
      <c r="S11" s="4" t="s">
        <v>33</v>
      </c>
      <c r="T11" s="4" t="s">
        <v>34</v>
      </c>
      <c r="U11" s="4" t="s">
        <v>35</v>
      </c>
      <c r="V11" s="4" t="s">
        <v>36</v>
      </c>
      <c r="W11" s="4" t="s">
        <v>37</v>
      </c>
      <c r="X11" s="4" t="s">
        <v>38</v>
      </c>
      <c r="Y11" s="4" t="s">
        <v>39</v>
      </c>
      <c r="Z11" s="6">
        <f>SQRT(((SUM((POWER(F11-AB11,2)),(POWER(G11-AB11,2)),(POWER(H11-AB11,2)))/(COLUMNS(F11:H11)-1))))</f>
        <v>6161.2688087235738</v>
      </c>
      <c r="AA11" s="17">
        <f>Z11/AB11*100</f>
        <v>1.1484548473712266</v>
      </c>
      <c r="AB11" s="4">
        <f>ROUND(AVERAGE(F11,G11,H11),2)</f>
        <v>536483.32999999996</v>
      </c>
      <c r="AC11" s="20">
        <f>ROUND(E11*AB11,2)</f>
        <v>536483.32999999996</v>
      </c>
      <c r="AD11" s="4">
        <f>ROUND(E11*F11,2)</f>
        <v>530080</v>
      </c>
      <c r="AE11" s="2"/>
    </row>
    <row r="12" spans="1:31" x14ac:dyDescent="0.3">
      <c r="A12" s="23"/>
      <c r="B12" s="23"/>
      <c r="C12" s="23"/>
      <c r="D12" s="23"/>
      <c r="E12" s="23"/>
      <c r="F12" s="6">
        <f>SUMPRODUCT($E$11:$E$11,$F$11:$F$11)</f>
        <v>530080</v>
      </c>
      <c r="G12" s="6">
        <f>H11</f>
        <v>542370</v>
      </c>
      <c r="H12" s="6">
        <f>SUMPRODUCT($E$11:$E$11,$H$11:$H$11)</f>
        <v>542370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4"/>
      <c r="AB12" s="8" t="s">
        <v>40</v>
      </c>
      <c r="AC12" s="8"/>
      <c r="AD12" s="4">
        <f>SUM(AD11)</f>
        <v>530080</v>
      </c>
    </row>
    <row r="13" spans="1:31" ht="15" customHeight="1" x14ac:dyDescent="0.3">
      <c r="A13" s="64" t="s">
        <v>48</v>
      </c>
      <c r="B13" s="64"/>
      <c r="C13" s="25">
        <f>$AD$12</f>
        <v>530080</v>
      </c>
      <c r="D13" s="13" t="s">
        <v>49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8"/>
    </row>
    <row r="14" spans="1:31" x14ac:dyDescent="0.3">
      <c r="A14" s="65" t="s">
        <v>50</v>
      </c>
      <c r="B14" s="65"/>
      <c r="C14" s="26">
        <v>46167</v>
      </c>
      <c r="D14" s="14"/>
      <c r="E14" s="14"/>
      <c r="F14" s="1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6"/>
    </row>
    <row r="15" spans="1:31" ht="28.5" customHeight="1" x14ac:dyDescent="0.3">
      <c r="A15" s="65" t="s">
        <v>51</v>
      </c>
      <c r="B15" s="65"/>
      <c r="C15" s="27" t="s">
        <v>63</v>
      </c>
      <c r="D15" s="10"/>
      <c r="E15" s="10" t="s">
        <v>64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2"/>
    </row>
    <row r="16" spans="1:31" x14ac:dyDescent="0.3">
      <c r="C16" s="9" t="s">
        <v>54</v>
      </c>
      <c r="D16" s="9" t="s">
        <v>52</v>
      </c>
      <c r="E16" s="9" t="s">
        <v>53</v>
      </c>
    </row>
  </sheetData>
  <mergeCells count="22">
    <mergeCell ref="AD8:AD10"/>
    <mergeCell ref="A13:B13"/>
    <mergeCell ref="A14:B14"/>
    <mergeCell ref="A15:B15"/>
    <mergeCell ref="A8:A10"/>
    <mergeCell ref="B8:B10"/>
    <mergeCell ref="A6:AD6"/>
    <mergeCell ref="C8:C10"/>
    <mergeCell ref="D8:D10"/>
    <mergeCell ref="A1:AD1"/>
    <mergeCell ref="A3:B5"/>
    <mergeCell ref="C3:AD3"/>
    <mergeCell ref="C4:AD4"/>
    <mergeCell ref="C5:AD5"/>
    <mergeCell ref="E8:E10"/>
    <mergeCell ref="A7:AD7"/>
    <mergeCell ref="AB8:AB10"/>
    <mergeCell ref="F8:F9"/>
    <mergeCell ref="G8:G9"/>
    <mergeCell ref="H8:H9"/>
    <mergeCell ref="Z8:Z9"/>
    <mergeCell ref="AA8:AA9"/>
  </mergeCells>
  <pageMargins left="0.39370078740157483" right="0.39370078740157483" top="0.39370078740157483" bottom="0.39370078740157483" header="0" footer="0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2026-05-26T07:02:50Z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