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9440" windowHeight="9720"/>
  </bookViews>
  <sheets>
    <sheet name="расчет" sheetId="1" r:id="rId1"/>
  </sheets>
  <calcPr calcId="145621"/>
</workbook>
</file>

<file path=xl/calcChain.xml><?xml version="1.0" encoding="utf-8"?>
<calcChain xmlns="http://schemas.openxmlformats.org/spreadsheetml/2006/main">
  <c r="K6" i="1" l="1"/>
  <c r="L6" i="1" s="1"/>
  <c r="M6" i="1" s="1"/>
  <c r="N6" i="1" s="1"/>
  <c r="N7" i="1" s="1"/>
  <c r="H6" i="1"/>
  <c r="I6" i="1" s="1"/>
  <c r="J6" i="1" s="1"/>
</calcChain>
</file>

<file path=xl/sharedStrings.xml><?xml version="1.0" encoding="utf-8"?>
<sst xmlns="http://schemas.openxmlformats.org/spreadsheetml/2006/main" count="33" uniqueCount="33">
  <si>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</si>
  <si>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</si>
  <si>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</si>
  <si>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</si>
  <si>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</si>
  <si>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</si>
  <si>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</si>
  <si>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</si>
  <si>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</si>
  <si>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</si>
  <si>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НМЦК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</si>
  <si>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</si>
  <si>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</si>
  <si>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</si>
  <si>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штука</t>
  </si>
  <si>
    <t>В результате проведенного расчета Н(М)ЦК, ЦКЕП контракта составила, руб.: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</si>
  <si>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</si>
  <si>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</si>
  <si>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(подпись/расшифровка подписи)</t>
  </si>
  <si>
    <t>Ф.И.О Исполнителя:</t>
  </si>
  <si>
    <t xml:space="preserve">Номер контактного телефона: </t>
  </si>
  <si>
    <t>STAR-PRO NMC</t>
  </si>
  <si>
    <t>Приложение 1 Обоснование НМЦК</t>
  </si>
  <si>
    <t>Источник финансирования: Средства, полученные от приносящей доход деятельности</t>
  </si>
  <si>
    <t>Контрактный управляющий:   Соболева Людмила Владимировна</t>
  </si>
  <si>
    <t>Обоснование начальной (максимальной) цены на поставку проводного сканера штрих и QR кода для нужд ФГБУЗ ЦГиЭ № 156 ФМБА России</t>
  </si>
  <si>
    <t xml:space="preserve">Поставка проводного сканера штрих и QR кода </t>
  </si>
  <si>
    <t>Сканер штрих и QR кода проводной</t>
  </si>
  <si>
    <t xml:space="preserve">Коммерческое предложение №1 вх. № 387 от 02.06.2026
</t>
  </si>
  <si>
    <t xml:space="preserve">Коммерческое предложение №2 вх. № 388 от 02.06.2026
</t>
  </si>
  <si>
    <t xml:space="preserve">Коммерческое предложение №3 вх. № 389 от 02.06.2026
</t>
  </si>
  <si>
    <t>Соболева Л.В.</t>
  </si>
  <si>
    <t>Дата подготовки обоснования НМЦК: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</si>
</sst>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7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Calibri"/>
    </font>
    <font>
      <sz val="11"/>
      <color theme="1"/>
      <name val="Calibri"/>
      <family val="2"/>
      <charset val="204"/>
      <scheme val="minor"/>
    </font>
    <font>
      <u/>
      <sz val="11"/>
      <color theme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>
      <alignment vertical="top"/>
    </xf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/>
    <xf numFmtId="0" fontId="0" fillId="0" borderId="0" xfId="2" applyFont="1" applyAlignment="1"/>
    <xf numFmtId="0" fontId="1" fillId="0" borderId="0" xfId="2" applyFont="1" applyAlignment="1"/>
    <xf numFmtId="0" fontId="6" fillId="0" borderId="0" xfId="2" applyFont="1" applyAlignment="1"/>
    <xf numFmtId="0" fontId="8" fillId="0" borderId="0" xfId="2" applyFont="1" applyAlignment="1">
      <alignment horizontal="left" wrapText="1" shrinkToFit="1"/>
    </xf>
    <xf numFmtId="2" fontId="4" fillId="0" borderId="1" xfId="0" applyNumberFormat="1" applyFont="1" applyBorder="1" applyAlignment="1">
      <alignment horizontal="center" vertical="center"/>
    </xf>
    <xf numFmtId="0" fontId="7" fillId="0" borderId="0" xfId="2" applyFont="1" applyAlignment="1">
      <alignment horizontal="left" wrapText="1" shrinkToFit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left" vertical="top" wrapText="1" shrinkToFit="1"/>
    </xf>
    <xf numFmtId="0" fontId="5" fillId="0" borderId="0" xfId="2" applyFont="1" applyAlignment="1">
      <alignment horizontal="left" vertical="top" wrapText="1" shrinkToFit="1"/>
    </xf>
    <xf numFmtId="0" fontId="3" fillId="0" borderId="5" xfId="0" applyFont="1" applyBorder="1" applyAlignment="1">
      <alignment horizontal="left" vertical="top" wrapText="1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9" xfId="0" applyFont="1" applyBorder="1"/>
    <xf numFmtId="0" fontId="1" fillId="0" borderId="4" xfId="0" applyFont="1" applyBorder="1"/>
  </cellXfs>
  <cellStyles count="3">
    <cellStyle name="Обычный" xfId="0" builtinId="0"/>
    <cellStyle name="Обычный 2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952500</xdr:rowOff>
    </xdr:from>
    <xdr:to>
      <xdr:col>8</xdr:col>
      <xdr:colOff>19050</xdr:colOff>
      <xdr:row>3</xdr:row>
      <xdr:rowOff>1304925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0275" y="2314575"/>
          <a:ext cx="8763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295275</xdr:colOff>
      <xdr:row>3</xdr:row>
      <xdr:rowOff>1238250</xdr:rowOff>
    </xdr:from>
    <xdr:to>
      <xdr:col>8</xdr:col>
      <xdr:colOff>447675</xdr:colOff>
      <xdr:row>3</xdr:row>
      <xdr:rowOff>1466850</xdr:rowOff>
    </xdr:to>
    <xdr:pic>
      <xdr:nvPicPr>
        <xdr:cNvPr id="1026" name="Picture 6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62800" y="2600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952500</xdr:rowOff>
    </xdr:from>
    <xdr:to>
      <xdr:col>8</xdr:col>
      <xdr:colOff>19050</xdr:colOff>
      <xdr:row>3</xdr:row>
      <xdr:rowOff>1304925</xdr:rowOff>
    </xdr:to>
    <xdr:pic>
      <xdr:nvPicPr>
        <xdr:cNvPr id="1027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0275" y="2314575"/>
          <a:ext cx="8763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295275</xdr:colOff>
      <xdr:row>3</xdr:row>
      <xdr:rowOff>1238250</xdr:rowOff>
    </xdr:from>
    <xdr:to>
      <xdr:col>8</xdr:col>
      <xdr:colOff>447675</xdr:colOff>
      <xdr:row>3</xdr:row>
      <xdr:rowOff>1466850</xdr:rowOff>
    </xdr:to>
    <xdr:pic>
      <xdr:nvPicPr>
        <xdr:cNvPr id="1028" name="Picture 6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62800" y="2600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952500</xdr:rowOff>
    </xdr:from>
    <xdr:to>
      <xdr:col>10</xdr:col>
      <xdr:colOff>19050</xdr:colOff>
      <xdr:row>3</xdr:row>
      <xdr:rowOff>1304925</xdr:rowOff>
    </xdr:to>
    <xdr:pic>
      <xdr:nvPicPr>
        <xdr:cNvPr id="1029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6225" y="2314575"/>
          <a:ext cx="971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990600</xdr:colOff>
      <xdr:row>3</xdr:row>
      <xdr:rowOff>1352550</xdr:rowOff>
    </xdr:to>
    <xdr:pic>
      <xdr:nvPicPr>
        <xdr:cNvPr id="1030" name="Picture 2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86575" y="2286000"/>
          <a:ext cx="9715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1743075</xdr:rowOff>
    </xdr:from>
    <xdr:to>
      <xdr:col>11</xdr:col>
      <xdr:colOff>28575</xdr:colOff>
      <xdr:row>3</xdr:row>
      <xdr:rowOff>2085975</xdr:rowOff>
    </xdr:to>
    <xdr:pic>
      <xdr:nvPicPr>
        <xdr:cNvPr id="1031" name="Picture 5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867775" y="3105150"/>
          <a:ext cx="1562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</xdr:row>
      <xdr:rowOff>1238250</xdr:rowOff>
    </xdr:from>
    <xdr:to>
      <xdr:col>10</xdr:col>
      <xdr:colOff>438150</xdr:colOff>
      <xdr:row>3</xdr:row>
      <xdr:rowOff>1466850</xdr:rowOff>
    </xdr:to>
    <xdr:pic>
      <xdr:nvPicPr>
        <xdr:cNvPr id="1032" name="Picture 6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44000" y="2600325"/>
          <a:ext cx="1428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tabSelected="1" topLeftCell="A7" zoomScale="80" workbookViewId="0">
      <selection activeCell="B20" sqref="B20"/>
    </sheetView>
  </sheetViews>
  <sheetFormatPr defaultRowHeight="12.75" customHeight="1" x14ac:dyDescent="0.2"/>
  <cols>
    <col min="1" max="1" width="3.140625" style="1" customWidth="1"/>
    <col min="2" max="2" width="34.7109375" style="1" customWidth="1"/>
    <col min="3" max="3" width="7" style="1" customWidth="1"/>
    <col min="4" max="4" width="6.7109375" style="1" customWidth="1"/>
    <col min="5" max="5" width="13" style="1" customWidth="1"/>
    <col min="6" max="6" width="13.140625" style="1" customWidth="1"/>
    <col min="7" max="7" width="12.42578125" style="1" customWidth="1"/>
    <col min="8" max="8" width="12.85546875" style="1" customWidth="1"/>
    <col min="9" max="9" width="15.42578125" style="1" customWidth="1"/>
    <col min="10" max="10" width="14.28515625" style="1" customWidth="1"/>
    <col min="11" max="11" width="23.28515625" style="1" customWidth="1"/>
    <col min="12" max="12" width="12.42578125" style="1" customWidth="1"/>
    <col min="13" max="13" width="13" style="1" customWidth="1"/>
    <col min="14" max="14" width="13.85546875" style="1" customWidth="1"/>
    <col min="15" max="16384" width="9.140625" style="1"/>
  </cols>
  <sheetData>
    <row r="1" spans="1:40" ht="37.5" customHeight="1" x14ac:dyDescent="0.2">
      <c r="B1" s="2"/>
      <c r="C1" s="2"/>
      <c r="K1" s="3"/>
      <c r="M1" s="38" t="s">
        <v>22</v>
      </c>
      <c r="N1" s="39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</row>
    <row r="2" spans="1:40" ht="30.75" customHeight="1" x14ac:dyDescent="0.2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2"/>
      <c r="M2" s="40"/>
      <c r="N2" s="4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40" ht="39" customHeight="1" x14ac:dyDescent="0.2">
      <c r="A3" s="43" t="s">
        <v>0</v>
      </c>
      <c r="B3" s="44" t="s">
        <v>1</v>
      </c>
      <c r="C3" s="44" t="s">
        <v>2</v>
      </c>
      <c r="D3" s="44" t="s">
        <v>3</v>
      </c>
      <c r="E3" s="44" t="s">
        <v>4</v>
      </c>
      <c r="F3" s="44"/>
      <c r="G3" s="44"/>
      <c r="H3" s="45" t="s">
        <v>5</v>
      </c>
      <c r="I3" s="45"/>
      <c r="J3" s="45"/>
      <c r="K3" s="46" t="s">
        <v>6</v>
      </c>
      <c r="L3" s="47"/>
      <c r="M3" s="47"/>
      <c r="N3" s="48"/>
    </row>
    <row r="4" spans="1:40" ht="191.25" customHeight="1" x14ac:dyDescent="0.2">
      <c r="A4" s="43"/>
      <c r="B4" s="44"/>
      <c r="C4" s="44"/>
      <c r="D4" s="44"/>
      <c r="E4" s="6" t="s">
        <v>28</v>
      </c>
      <c r="F4" s="7" t="s">
        <v>29</v>
      </c>
      <c r="G4" s="6" t="s">
        <v>30</v>
      </c>
      <c r="H4" s="6" t="s">
        <v>7</v>
      </c>
      <c r="I4" s="6" t="s">
        <v>8</v>
      </c>
      <c r="J4" s="6" t="s">
        <v>9</v>
      </c>
      <c r="K4" s="8" t="s">
        <v>10</v>
      </c>
      <c r="L4" s="9" t="s">
        <v>11</v>
      </c>
      <c r="M4" s="9" t="s">
        <v>12</v>
      </c>
      <c r="N4" s="9" t="s">
        <v>13</v>
      </c>
    </row>
    <row r="5" spans="1:40" s="10" customFormat="1" ht="18.75" customHeight="1" x14ac:dyDescent="0.2">
      <c r="A5" s="32" t="s">
        <v>26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4"/>
    </row>
    <row r="6" spans="1:40" s="10" customFormat="1" ht="13.5" thickBot="1" x14ac:dyDescent="0.3">
      <c r="A6" s="11">
        <v>1</v>
      </c>
      <c r="B6" s="12" t="s">
        <v>27</v>
      </c>
      <c r="C6" s="13" t="s">
        <v>14</v>
      </c>
      <c r="D6" s="14">
        <v>1</v>
      </c>
      <c r="E6" s="27">
        <v>5669.05</v>
      </c>
      <c r="F6" s="27">
        <v>5107.25</v>
      </c>
      <c r="G6" s="27">
        <v>5822.27</v>
      </c>
      <c r="H6" s="15">
        <f>AVERAGE(E6:G6)</f>
        <v>5532.8566666666666</v>
      </c>
      <c r="I6" s="16">
        <f>SQRT(((SUM((POWER(E6-H6,2)),(POWER(F6-H6,2)),(POWER(G6-H6,2)))/(COLUMNS(E6:G6)-1))))</f>
        <v>376.46363454301064</v>
      </c>
      <c r="J6" s="16">
        <f>I6/H6*100</f>
        <v>6.8041458006866371</v>
      </c>
      <c r="K6" s="17">
        <f>((D6/3)*(SUM(E6:G6)))</f>
        <v>5532.8566666666666</v>
      </c>
      <c r="L6" s="18">
        <f>K6/D6</f>
        <v>5532.8566666666666</v>
      </c>
      <c r="M6" s="17">
        <f>ROUND(L6,2)</f>
        <v>5532.86</v>
      </c>
      <c r="N6" s="17">
        <f>M6*D6</f>
        <v>5532.86</v>
      </c>
    </row>
    <row r="7" spans="1:40" ht="15.75" customHeight="1" x14ac:dyDescent="0.2">
      <c r="A7" s="35" t="s">
        <v>15</v>
      </c>
      <c r="B7" s="35"/>
      <c r="C7" s="35"/>
      <c r="D7" s="35"/>
      <c r="E7" s="35"/>
      <c r="F7" s="35"/>
      <c r="G7" s="35"/>
      <c r="H7" s="20"/>
      <c r="I7" s="20"/>
      <c r="J7" s="20"/>
      <c r="K7" s="21"/>
      <c r="N7" s="22">
        <f>SUM(N6:N6)</f>
        <v>5532.86</v>
      </c>
    </row>
    <row r="8" spans="1:40" ht="15.75" customHeight="1" x14ac:dyDescent="0.2">
      <c r="A8" s="19"/>
      <c r="B8" s="19"/>
      <c r="C8" s="19"/>
      <c r="D8" s="19"/>
      <c r="E8" s="19"/>
      <c r="F8" s="19"/>
      <c r="G8" s="19"/>
      <c r="H8" s="20"/>
      <c r="I8" s="20"/>
      <c r="J8" s="20"/>
      <c r="K8" s="21"/>
      <c r="N8" s="22"/>
    </row>
    <row r="9" spans="1:40" ht="26.25" customHeight="1" x14ac:dyDescent="0.2">
      <c r="A9" s="36" t="s">
        <v>16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40" x14ac:dyDescent="0.2">
      <c r="A10" s="1" t="s">
        <v>17</v>
      </c>
    </row>
    <row r="12" spans="1:40" x14ac:dyDescent="0.2">
      <c r="A12" s="37" t="s">
        <v>23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4" spans="1:40" ht="15" x14ac:dyDescent="0.25">
      <c r="A14" s="23"/>
      <c r="B14" s="31" t="s">
        <v>24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spans="1:40" ht="15" x14ac:dyDescent="0.25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spans="1:40" ht="15" x14ac:dyDescent="0.25">
      <c r="A16" s="23"/>
      <c r="B16" s="29" t="s">
        <v>18</v>
      </c>
      <c r="C16" s="29"/>
      <c r="D16" s="29"/>
      <c r="E16" s="29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</row>
    <row r="17" spans="2:38" ht="15" x14ac:dyDescent="0.25">
      <c r="B17" s="28" t="s">
        <v>32</v>
      </c>
      <c r="C17" s="28"/>
      <c r="D17" s="28"/>
      <c r="E17" s="28"/>
      <c r="F17" s="28"/>
      <c r="G17" s="25"/>
      <c r="H17" s="25"/>
      <c r="I17" s="25"/>
      <c r="J17" s="25"/>
      <c r="K17" s="25"/>
      <c r="L17" s="25"/>
      <c r="M17" s="25"/>
      <c r="N17" s="25"/>
      <c r="O17" s="25"/>
      <c r="P17" s="29"/>
      <c r="Q17" s="29"/>
      <c r="R17" s="29"/>
      <c r="S17" s="29"/>
      <c r="T17" s="29"/>
      <c r="U17" s="25"/>
      <c r="V17" s="29"/>
      <c r="W17" s="29"/>
      <c r="X17" s="25"/>
      <c r="Y17" s="25"/>
      <c r="Z17" s="25"/>
      <c r="AA17" s="25"/>
      <c r="AB17" s="25"/>
      <c r="AC17" s="25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2:38" ht="15" x14ac:dyDescent="0.25">
      <c r="B18" s="28"/>
      <c r="C18" s="28"/>
      <c r="D18" s="28"/>
      <c r="E18" s="28"/>
      <c r="F18" s="28"/>
      <c r="G18" s="25"/>
      <c r="H18" s="25"/>
      <c r="I18" s="25"/>
      <c r="J18" s="25"/>
      <c r="K18" s="25"/>
      <c r="L18" s="25"/>
      <c r="M18" s="25"/>
      <c r="N18" s="25"/>
      <c r="O18" s="25"/>
      <c r="P18" s="29"/>
      <c r="Q18" s="29"/>
      <c r="R18" s="29"/>
      <c r="S18" s="29"/>
      <c r="T18" s="29"/>
      <c r="U18" s="25"/>
      <c r="V18" s="29"/>
      <c r="W18" s="29"/>
      <c r="X18" s="30"/>
      <c r="Y18" s="30"/>
      <c r="Z18" s="25"/>
      <c r="AA18" s="25"/>
      <c r="AB18" s="25"/>
      <c r="AC18" s="25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2:38" ht="15" x14ac:dyDescent="0.25">
      <c r="B19" s="28"/>
      <c r="C19" s="28"/>
      <c r="D19" s="28"/>
      <c r="E19" s="28"/>
      <c r="F19" s="28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9"/>
      <c r="W19" s="29"/>
      <c r="X19" s="30"/>
      <c r="Y19" s="30"/>
      <c r="Z19" s="25"/>
      <c r="AA19" s="25"/>
      <c r="AB19" s="25"/>
      <c r="AC19" s="25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2:38" ht="15" x14ac:dyDescent="0.25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30"/>
      <c r="Y20" s="30"/>
      <c r="Z20" s="25"/>
      <c r="AA20" s="25"/>
      <c r="AB20" s="25"/>
      <c r="AC20" s="25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2:38" ht="15" x14ac:dyDescent="0.25">
      <c r="B21" s="28" t="s">
        <v>19</v>
      </c>
      <c r="C21" s="28"/>
      <c r="D21" s="28"/>
      <c r="E21" s="29" t="s">
        <v>31</v>
      </c>
      <c r="F21" s="29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2:38" ht="24.75" x14ac:dyDescent="0.25">
      <c r="B22" s="28" t="s">
        <v>20</v>
      </c>
      <c r="C22" s="28"/>
      <c r="D22" s="28"/>
      <c r="E22" s="29">
        <v>88453396008</v>
      </c>
      <c r="F22" s="29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3"/>
      <c r="AE22" s="23"/>
      <c r="AF22" s="23"/>
      <c r="AG22" s="23"/>
      <c r="AH22" s="23"/>
      <c r="AI22" s="23"/>
      <c r="AJ22" s="23"/>
      <c r="AK22" s="26" t="s">
        <v>21</v>
      </c>
      <c r="AL22" s="26"/>
    </row>
  </sheetData>
  <mergeCells count="25">
    <mergeCell ref="M1:N2"/>
    <mergeCell ref="A2:K2"/>
    <mergeCell ref="A3:A4"/>
    <mergeCell ref="B3:B4"/>
    <mergeCell ref="C3:C4"/>
    <mergeCell ref="D3:D4"/>
    <mergeCell ref="E3:G3"/>
    <mergeCell ref="H3:J3"/>
    <mergeCell ref="K3:N3"/>
    <mergeCell ref="X18:Y20"/>
    <mergeCell ref="B14:R14"/>
    <mergeCell ref="B21:D21"/>
    <mergeCell ref="E21:F21"/>
    <mergeCell ref="A5:N5"/>
    <mergeCell ref="A7:G7"/>
    <mergeCell ref="A9:K9"/>
    <mergeCell ref="A12:O12"/>
    <mergeCell ref="S14:AC14"/>
    <mergeCell ref="B16:E16"/>
    <mergeCell ref="F16:S16"/>
    <mergeCell ref="B22:D22"/>
    <mergeCell ref="E22:F22"/>
    <mergeCell ref="B17:F19"/>
    <mergeCell ref="P17:T18"/>
    <mergeCell ref="V17:W19"/>
  </mergeCells>
  <phoneticPr fontId="10" type="noConversion"/>
  <pageMargins left="0.23622047244094491" right="0.23622047244094491" top="0.15748031496062992" bottom="0.1574803149606299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0</cp:lastModifiedBy>
  <cp:revision>3</cp:revision>
  <cp:lastPrinted>2025-08-27T06:45:25Z</cp:lastPrinted>
  <dcterms:created xsi:type="dcterms:W3CDTF">2014-01-15T18:15:00Z</dcterms:created>
  <dcterms:modified xsi:type="dcterms:W3CDTF">2026-06-02T08:15:38Z</dcterms:modified>
  <cp:version>917504</cp:version>
</cp:coreProperties>
</file>