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Коэф. вар.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<sst xmlns="http://schemas.openxmlformats.org/spreadsheetml/2006/main" xmlns:a="http://schemas.openxmlformats.org/drawingml/2006/main" xmlns:a15="http://schemas.microsoft.com/office/drawing/2012/main" xmlns:asvg="http://schemas.microsoft.com/office/drawing/2016/SVG/main" xmlns:c="http://schemas.openxmlformats.org/drawingml/2006/chart" xmlns:co="http://ncloudtech.com" xmlns:co-ooxml="http://ncloudtech.com/ooxml" xmlns:m="http://schemas.openxmlformats.org/officeDocument/2006/math" xmlns:mc="http://schemas.openxmlformats.org/markup-compatibility/2006" xmlns:o="urn:schemas-microsoft-com:office:office" xmlns:p="http://schemas.openxmlformats.org/presentationml/2006/main" xmlns:pic="http://schemas.openxmlformats.org/drawingml/2006/picture" xmlns:r="http://schemas.openxmlformats.org/officeDocument/2006/relationships" xmlns:s="http://schemas.openxmlformats.org/officeDocument/2006/sharedTypes" xmlns:sl="http://schemas.openxmlformats.org/schemaLibrary/2006/main" xmlns:v="urn:schemas-microsoft-com:vml" xmlns:w="http://schemas.openxmlformats.org/wordprocessingml/2006/main" xmlns:w10="urn:schemas-microsoft-com:office:word" xmlns:w14="http://schemas.microsoft.com/office/word/2010/wordml" xmlns:w15="http://schemas.microsoft.com/office/word/2012/wordml" xmlns:wp="http://schemas.openxmlformats.org/drawingml/2006/wordprocessingDrawing" xmlns:wpg="http://schemas.microsoft.com/office/word/2010/wordprocessingGroup" xmlns:wps="http://schemas.microsoft.com/office/word/2010/wordprocessingShape" xmlns:x="urn:schemas-microsoft-com:office:excel" xmlns:x12ac="http://schemas.microsoft.com/office/spreadsheetml/2011/1/ac" xmlns:x14="http://schemas.microsoft.com/office/spreadsheetml/2009/9/main" xmlns:xdr="http://schemas.openxmlformats.org/drawingml/2006/spreadsheetDrawing" xmlns:xm="http://schemas.microsoft.com/office/excel/2006/main" mc:Ignorable="co co-ooxml w14 x14 w15">
  <si>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t xml:space="preserve">Расчет начальной (максимальной) цены Контракта
</t>
    </r>
    <r>
      <t xml:space="preserve"> методом сопоставимых рыночных цен (анализа рынка)</t>
    </r>
    <r>
      <rPr>
        <rFont val="Times New Roman"/>
        <b val="false"/>
        <color theme="1" tint="0"/>
        <sz val="16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</t>
    </r>
  </si>
  <si>
    <t>Ответственный за обоснование цены контракта</t>
  </si>
  <si>
    <t>№ п/п/</t>
  </si>
  <si>
    <t>__________________</t>
  </si>
  <si>
    <t>ОКПД2</t>
  </si>
  <si>
    <t>КТРУ</t>
  </si>
  <si>
    <t>Наименование товаров</t>
  </si>
  <si>
    <t>Количество/объем</t>
  </si>
  <si>
    <t>Ед.изм.</t>
  </si>
  <si>
    <t xml:space="preserve"> </t>
  </si>
  <si>
    <t>КП № 1 (от 25.05.2026 № 01/26-13/698)</t>
  </si>
  <si>
    <t>КП № 2 (от 25.05.2026 № 01/26-13/699)</t>
  </si>
  <si>
    <t>КП № 3 (от 25.05.2026 № 01/26-13/697)</t>
  </si>
  <si>
    <t>Средняя цена единицы с учетом всех расходов, налогов и сборов</t>
  </si>
  <si>
    <t>Минимальная цена единицы с учетом всех расходов, налогов и сборов</t>
  </si>
  <si>
    <t>22.29.29.190</t>
  </si>
  <si>
    <t xml:space="preserve">Среднее квадратичное отклонение </t>
  </si>
  <si>
    <t>Коэффициент вариации</t>
  </si>
  <si>
    <t>отсутствует</t>
  </si>
  <si>
    <t xml:space="preserve">НМЦК (руб.) итого  с учетом всех расходов, налогов и сборов </t>
  </si>
  <si>
    <t>Площадка для хомутов</t>
  </si>
  <si>
    <t>уп.</t>
  </si>
  <si>
    <t>(&lt;ц&gt;)</t>
  </si>
  <si>
    <t>(σ)</t>
  </si>
  <si>
    <t>(V)</t>
  </si>
  <si>
    <t>31.09.11.120</t>
  </si>
  <si>
    <t>31.09.11.120-00000011</t>
  </si>
  <si>
    <t>Стойка для презентационного оборудования</t>
  </si>
  <si>
    <t>шт.</t>
  </si>
  <si>
    <t>25.94.12.190</t>
  </si>
  <si>
    <t>Кронштейн под телевизор</t>
  </si>
  <si>
    <t>Хомут-липучка</t>
  </si>
  <si>
    <t>27.32.13.159</t>
  </si>
  <si>
    <t>26.20.16.110</t>
  </si>
  <si>
    <t>Кабель витая пара</t>
  </si>
  <si>
    <t>Комплект беспроводной клавиатура и мышь</t>
  </si>
  <si>
    <t>26.20.15.140</t>
  </si>
  <si>
    <t xml:space="preserve">Начальная (максимальная) цена контракта (руб.) итого  с учетом всех расходов, налогов и сборов     </t>
  </si>
  <si>
    <t>26.20.15.000-00000038</t>
  </si>
  <si>
    <t>Компьютер персональный настольный (моноблок)</t>
  </si>
  <si>
    <t>26.20.18.120</t>
  </si>
  <si>
    <t>26.20.18.000-00000068</t>
  </si>
  <si>
    <t>Многофункциональные устройства (МФУ)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</si>
</sst>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1"/>
    <numFmt co:extendedFormatCode="0.00" formatCode="0.00" numFmtId="1002"/>
    <numFmt co:extendedFormatCode="_-* #,##0.00_-;-* #,##0.00_-;_-* -??_-;_-@_-" formatCode="_-* #,##0.00_-;-* #,##0.00_-;_-* -??_-;_-@_-" numFmtId="1005"/>
    <numFmt co:extendedFormatCode="_-* #,##0.00_р_._-;-* #,##0.00_р_._-;_-* -??_р_._-;_-@_-" formatCode="_-* #,##0.00_р_._-;-* #,##0.00_р_._-;_-* -??_р_._-;_-@_-" numFmtId="1004"/>
    <numFmt co:extendedFormatCode="_-* #,##0.00 _₽_-;-* #,##0.00 _₽_-;_-* -?? _₽_-;_-@_-" formatCode="_-* #,##0.00 _₽_-;-* #,##0.00 _₽_-;_-* -?? _₽_-;_-@_-" numFmtId="1003"/>
  </numFmts>
  <fonts count="6">
    <font>
      <name val="Calibri"/>
      <sz val="11"/>
    </font>
    <font>
      <color theme="1" tint="0"/>
      <sz val="11"/>
      <scheme val="minor"/>
    </font>
    <font>
      <name val="Times New Roman"/>
      <color theme="1" tint="0"/>
      <sz val="11"/>
    </font>
    <font>
      <name val="Times New Roman"/>
      <b val="true"/>
      <color theme="1" tint="0"/>
      <sz val="16"/>
    </font>
    <font>
      <name val="Times New Roman"/>
      <b val="true"/>
      <color theme="1" tint="0"/>
      <sz val="11"/>
    </font>
    <font>
      <name val="Times New Roman"/>
      <color rgb="000000" tint="0"/>
      <sz val="11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38">
    <border>
      <left style="none"/>
      <right style="none"/>
      <top style="none"/>
      <bottom style="none"/>
      <diagonal style="none"/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53">
    <xf applyBorder="false" applyFill="false" applyFont="true" applyNumberFormat="true" borderId="0" fillId="0" fontId="1" numFmtId="1000" quotePrefix="false"/>
    <xf applyAlignment="true" applyBorder="false" applyFill="true" applyFont="true" applyNumberFormat="true" borderId="0" fillId="2" fontId="2" numFmtId="1000" quotePrefix="false">
      <alignment horizontal="center" vertical="center" wrapText="true"/>
    </xf>
    <xf applyAlignment="true" applyBorder="false" applyFill="true" applyFont="true" applyNumberFormat="true" borderId="0" fillId="2" fontId="2" numFmtId="1000" quotePrefix="false">
      <alignment vertical="center" wrapText="true"/>
    </xf>
    <xf applyAlignment="true" applyBorder="false" applyFill="true" applyFont="true" applyNumberFormat="true" borderId="0" fillId="2" fontId="2" numFmtId="1001" quotePrefix="false">
      <alignment horizontal="center" vertical="center"/>
    </xf>
    <xf applyAlignment="true" applyBorder="false" applyFill="true" applyFont="true" applyNumberFormat="true" borderId="0" fillId="2" fontId="2" numFmtId="1000" quotePrefix="false">
      <alignment vertical="center"/>
    </xf>
    <xf applyAlignment="true" applyBorder="true" applyFill="true" applyFont="true" applyNumberFormat="true" borderId="1" fillId="2" fontId="3" numFmtId="1000" quotePrefix="false">
      <alignment horizontal="center" vertical="center" wrapText="true"/>
    </xf>
    <xf applyAlignment="true" applyBorder="true" applyFill="true" applyFont="true" applyNumberFormat="true" borderId="2" fillId="2" fontId="3" numFmtId="1000" quotePrefix="false">
      <alignment horizontal="center" vertical="center" wrapText="true"/>
    </xf>
    <xf applyAlignment="true" applyBorder="true" applyFill="true" applyFont="true" applyNumberFormat="true" borderId="3" fillId="2" fontId="3" numFmtId="1000" quotePrefix="false">
      <alignment horizontal="center" vertical="center" wrapText="true"/>
    </xf>
    <xf applyAlignment="true" applyBorder="true" applyFill="true" applyFont="true" applyNumberFormat="true" borderId="4" fillId="2" fontId="3" numFmtId="1000" quotePrefix="false">
      <alignment horizontal="center" vertical="center" wrapText="true"/>
    </xf>
    <xf applyAlignment="true" applyBorder="true" applyFill="true" applyFont="true" applyNumberFormat="true" borderId="5" fillId="2" fontId="3" numFmtId="1000" quotePrefix="false">
      <alignment horizontal="center" vertical="center" wrapText="true"/>
    </xf>
    <xf applyAlignment="true" applyBorder="true" applyFill="true" applyFont="true" applyNumberFormat="true" borderId="6" fillId="2" fontId="3" numFmtId="1000" quotePrefix="false">
      <alignment horizontal="center" vertical="center" wrapText="true"/>
    </xf>
    <xf applyAlignment="true" applyBorder="true" applyFill="true" applyFont="true" applyNumberFormat="true" borderId="7" fillId="2" fontId="3" numFmtId="1000" quotePrefix="false">
      <alignment horizontal="center" vertical="center" wrapText="true"/>
    </xf>
    <xf applyAlignment="true" applyBorder="true" applyFill="true" applyFont="true" applyNumberFormat="true" borderId="8" fillId="2" fontId="3" numFmtId="1000" quotePrefix="false">
      <alignment horizontal="center" vertical="center" wrapText="true"/>
    </xf>
    <xf applyAlignment="true" applyBorder="true" applyFill="true" applyFont="true" applyNumberFormat="true" borderId="9" fillId="2" fontId="3" numFmtId="1000" quotePrefix="false">
      <alignment horizontal="center" vertical="center" wrapText="true"/>
    </xf>
    <xf applyAlignment="true" applyBorder="true" applyFill="true" applyFont="true" applyNumberFormat="true" borderId="10" fillId="2" fontId="3" numFmtId="1000" quotePrefix="false">
      <alignment horizontal="center" vertical="center" wrapText="true"/>
    </xf>
    <xf applyAlignment="true" applyBorder="true" applyFill="true" applyFont="true" applyNumberFormat="true" borderId="11" fillId="2" fontId="3" numFmtId="1000" quotePrefix="false">
      <alignment horizontal="center" vertical="center" wrapText="true"/>
    </xf>
    <xf applyAlignment="true" applyBorder="true" applyFill="true" applyFont="true" applyNumberFormat="true" borderId="12" fillId="2" fontId="3" numFmtId="1000" quotePrefix="false">
      <alignment horizontal="center" vertical="center" wrapText="true"/>
    </xf>
    <xf applyAlignment="true" applyBorder="true" applyFill="true" applyFont="true" applyNumberFormat="true" borderId="13" fillId="2" fontId="3" numFmtId="1000" quotePrefix="false">
      <alignment horizontal="center" vertical="center" wrapText="true"/>
    </xf>
    <xf applyAlignment="true" applyBorder="true" applyFill="true" applyFont="true" applyNumberFormat="true" borderId="14" fillId="2" fontId="3" numFmtId="1000" quotePrefix="false">
      <alignment horizontal="center" vertical="center" wrapText="true"/>
    </xf>
    <xf applyAlignment="true" applyBorder="true" applyFill="true" applyFont="true" applyNumberFormat="true" borderId="15" fillId="2" fontId="4" numFmtId="1002" quotePrefix="false">
      <alignment horizontal="center" vertical="center" wrapText="true"/>
    </xf>
    <xf applyAlignment="true" applyBorder="false" applyFill="true" applyFont="true" applyNumberFormat="true" borderId="0" fillId="2" fontId="2" numFmtId="1003" quotePrefix="false">
      <alignment vertical="center"/>
    </xf>
    <xf applyAlignment="true" applyBorder="true" applyFill="false" applyFont="true" applyNumberFormat="true" borderId="15" fillId="0" fontId="4" numFmtId="1002" quotePrefix="false">
      <alignment horizontal="center" vertical="center" wrapText="true"/>
    </xf>
    <xf applyAlignment="true" applyBorder="false" applyFill="true" applyFont="true" applyNumberFormat="true" borderId="0" fillId="2" fontId="4" numFmtId="1001" quotePrefix="false">
      <alignment horizontal="center" vertical="center"/>
    </xf>
    <xf applyAlignment="true" applyBorder="true" applyFill="true" applyFont="true" applyNumberFormat="true" borderId="15" fillId="2" fontId="4" numFmtId="1004" quotePrefix="false">
      <alignment horizontal="center" vertical="center" wrapText="true"/>
    </xf>
    <xf applyAlignment="true" applyBorder="true" applyFill="true" applyFont="true" applyNumberFormat="true" borderId="15" fillId="2" fontId="2" numFmtId="1000" quotePrefix="false">
      <alignment horizontal="center" vertical="center" wrapText="true"/>
    </xf>
    <xf applyAlignment="true" applyBorder="true" applyFill="true" applyFont="true" applyNumberFormat="true" borderId="15" fillId="2" fontId="4" numFmtId="1000" quotePrefix="false">
      <alignment vertical="center" wrapText="true"/>
    </xf>
    <xf applyAlignment="true" applyBorder="true" applyFill="true" applyFont="true" applyNumberFormat="true" borderId="16" fillId="2" fontId="4" numFmtId="1002" quotePrefix="false">
      <alignment horizontal="center" vertical="center" wrapText="true"/>
    </xf>
    <xf applyAlignment="true" applyBorder="true" applyFill="true" applyFont="true" applyNumberFormat="true" borderId="17" fillId="2" fontId="4" numFmtId="1002" quotePrefix="false">
      <alignment horizontal="center" vertical="center" wrapText="true"/>
    </xf>
    <xf applyAlignment="true" applyBorder="true" applyFill="true" applyFont="true" applyNumberFormat="true" borderId="18" fillId="2" fontId="4" numFmtId="1002" quotePrefix="false">
      <alignment horizontal="center" vertical="center" wrapText="true"/>
    </xf>
    <xf applyAlignment="true" applyBorder="true" applyFill="true" applyFont="true" applyNumberFormat="true" borderId="19" fillId="2" fontId="4" numFmtId="1002" quotePrefix="false">
      <alignment horizontal="center" vertical="center" wrapText="true"/>
    </xf>
    <xf applyAlignment="true" applyBorder="true" applyFill="false" applyFont="true" applyNumberFormat="true" borderId="15" fillId="0" fontId="5" numFmtId="1001" quotePrefix="false">
      <alignment horizontal="center" vertical="center"/>
    </xf>
    <xf applyAlignment="true" applyBorder="true" applyFill="true" applyFont="true" applyNumberFormat="true" borderId="20" fillId="2" fontId="4" numFmtId="1002" quotePrefix="false">
      <alignment horizontal="center" vertical="center" wrapText="true"/>
    </xf>
    <xf applyAlignment="true" applyBorder="true" applyFill="true" applyFont="true" applyNumberFormat="true" borderId="21" fillId="2" fontId="4" numFmtId="1002" quotePrefix="false">
      <alignment horizontal="center" vertical="center" wrapText="true"/>
    </xf>
    <xf applyAlignment="true" applyBorder="true" applyFill="false" applyFont="true" applyNumberFormat="true" borderId="22" fillId="0" fontId="4" numFmtId="1002" quotePrefix="false">
      <alignment horizontal="center" vertical="center" wrapText="true"/>
    </xf>
    <xf applyAlignment="true" applyBorder="true" applyFill="false" applyFont="true" applyNumberFormat="true" borderId="23" fillId="0" fontId="4" numFmtId="1002" quotePrefix="false">
      <alignment horizontal="center" vertical="center" wrapText="true"/>
    </xf>
    <xf applyAlignment="true" applyBorder="true" applyFill="false" applyFont="true" applyNumberFormat="true" borderId="24" fillId="0" fontId="4" numFmtId="1002" quotePrefix="false">
      <alignment horizontal="center" vertical="center" wrapText="true"/>
    </xf>
    <xf applyAlignment="true" applyBorder="true" applyFill="true" applyFont="true" applyNumberFormat="true" borderId="15" fillId="2" fontId="2" numFmtId="1000" quotePrefix="false">
      <alignment vertical="center"/>
    </xf>
    <xf applyAlignment="true" applyBorder="true" applyFill="true" applyFont="true" applyNumberFormat="true" borderId="15" fillId="2" fontId="2" numFmtId="1001" quotePrefix="false">
      <alignment horizontal="center" vertical="center" wrapText="true"/>
    </xf>
    <xf applyAlignment="true" applyBorder="true" applyFill="false" applyFont="true" applyNumberFormat="true" borderId="15" fillId="0" fontId="5" numFmtId="1005" quotePrefix="false">
      <alignment horizontal="center" vertical="center"/>
    </xf>
    <xf applyAlignment="true" applyBorder="true" applyFill="true" applyFont="true" applyNumberFormat="true" borderId="25" fillId="2" fontId="4" numFmtId="1000" quotePrefix="false">
      <alignment horizontal="right" vertical="center" wrapText="true"/>
    </xf>
    <xf applyAlignment="true" applyBorder="true" applyFill="true" applyFont="true" applyNumberFormat="true" borderId="26" fillId="2" fontId="4" numFmtId="1000" quotePrefix="false">
      <alignment horizontal="right" vertical="center" wrapText="true"/>
    </xf>
    <xf applyAlignment="true" applyBorder="true" applyFill="true" applyFont="true" applyNumberFormat="true" borderId="27" fillId="2" fontId="4" numFmtId="1000" quotePrefix="false">
      <alignment horizontal="right" vertical="center" wrapText="true"/>
    </xf>
    <xf applyAlignment="true" applyBorder="true" applyFill="true" applyFont="true" applyNumberFormat="true" borderId="28" fillId="2" fontId="4" numFmtId="1000" quotePrefix="false">
      <alignment horizontal="right" vertical="center" wrapText="true"/>
    </xf>
    <xf applyAlignment="true" applyBorder="true" applyFill="true" applyFont="true" applyNumberFormat="true" borderId="29" fillId="2" fontId="4" numFmtId="1000" quotePrefix="false">
      <alignment horizontal="right" vertical="center" wrapText="true"/>
    </xf>
    <xf applyAlignment="true" applyBorder="true" applyFill="true" applyFont="true" applyNumberFormat="true" borderId="30" fillId="2" fontId="4" numFmtId="1000" quotePrefix="false">
      <alignment horizontal="right" vertical="center" wrapText="true"/>
    </xf>
    <xf applyAlignment="true" applyBorder="true" applyFill="true" applyFont="true" applyNumberFormat="true" borderId="31" fillId="2" fontId="4" numFmtId="1000" quotePrefix="false">
      <alignment horizontal="right" vertical="center" wrapText="true"/>
    </xf>
    <xf applyAlignment="true" applyBorder="true" applyFill="true" applyFont="true" applyNumberFormat="true" borderId="32" fillId="2" fontId="4" numFmtId="1000" quotePrefix="false">
      <alignment horizontal="right" vertical="center" wrapText="true"/>
    </xf>
    <xf applyAlignment="true" applyBorder="true" applyFill="true" applyFont="true" applyNumberFormat="true" borderId="33" fillId="2" fontId="4" numFmtId="1000" quotePrefix="false">
      <alignment horizontal="right" vertical="center" wrapText="true"/>
    </xf>
    <xf applyAlignment="true" applyBorder="true" applyFill="true" applyFont="true" applyNumberFormat="true" borderId="34" fillId="2" fontId="4" numFmtId="1000" quotePrefix="false">
      <alignment horizontal="right" vertical="center" wrapText="true"/>
    </xf>
    <xf applyAlignment="true" applyBorder="true" applyFill="true" applyFont="true" applyNumberFormat="true" borderId="35" fillId="2" fontId="4" numFmtId="1000" quotePrefix="false">
      <alignment horizontal="right" vertical="center" wrapText="true"/>
    </xf>
    <xf applyAlignment="true" applyBorder="true" applyFill="true" applyFont="true" applyNumberFormat="true" borderId="36" fillId="2" fontId="4" numFmtId="1000" quotePrefix="false">
      <alignment horizontal="right" vertical="center" wrapText="true"/>
    </xf>
    <xf applyAlignment="true" applyBorder="true" applyFill="true" applyFont="true" applyNumberFormat="true" borderId="37" fillId="2" fontId="4" numFmtId="1000" quotePrefix="false">
      <alignment horizontal="right" vertical="center" wrapText="true"/>
    </xf>
    <xf applyAlignment="true" applyBorder="true" applyFill="true" applyFont="true" applyNumberFormat="true" borderId="15" fillId="2" fontId="4" numFmtId="1004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Q26"/>
  <sheetViews>
    <sheetView showZeros="true" workbookViewId="0"/>
  </sheetViews>
  <sheetFormatPr baseColWidth="8" customHeight="false" defaultColWidth="9.28515615814805" defaultRowHeight="15" zeroHeight="false"/>
  <cols>
    <col customWidth="true" max="1" min="1" outlineLevel="0" style="1" width="5.28515615814805"/>
    <col customWidth="true" max="2" min="2" outlineLevel="0" style="1" width="16.285155988981867"/>
    <col customWidth="true" max="3" min="3" outlineLevel="0" style="1" width="24.425780452407885"/>
    <col customWidth="true" max="4" min="4" outlineLevel="0" style="2" width="38.57031163963137"/>
    <col customWidth="true" max="5" min="5" outlineLevel="0" style="2" width="12.710937118054481"/>
    <col customWidth="true" max="6" min="6" outlineLevel="0" style="2" width="9.28515615814805"/>
    <col customWidth="true" max="7" min="7" outlineLevel="0" style="3" width="13.999999661667637"/>
    <col customWidth="true" max="8" min="8" outlineLevel="0" style="3" width="13.710937963885389"/>
    <col customWidth="true" max="9" min="9" outlineLevel="0" style="3" width="12.710937118054481"/>
    <col customWidth="true" max="10" min="10" outlineLevel="0" style="3" width="14.855468981942694"/>
    <col customWidth="true" max="11" min="11" outlineLevel="0" style="4" width="15.425780959906431"/>
    <col customWidth="true" max="12" min="12" outlineLevel="0" style="4" width="14.285155650649505"/>
    <col customWidth="true" max="13" min="13" outlineLevel="0" style="4" width="14.140625478423107"/>
    <col customWidth="true" max="14" min="14" outlineLevel="0" style="4" width="18.140624801758381"/>
    <col customWidth="true" hidden="true" max="15" min="15" outlineLevel="0" style="4" width="0.28515624273114065"/>
    <col customWidth="true" max="16" min="16" outlineLevel="0" style="4" width="16.999999492501455"/>
    <col bestFit="true" customWidth="true" max="17" min="17" outlineLevel="0" style="4" width="13.28515615814805"/>
    <col bestFit="true" customWidth="true" max="16384" min="18" outlineLevel="0" style="4" width="9.28515615814805"/>
  </cols>
  <sheetData>
    <row customHeight="true" ht="48" outlineLevel="0" r="1">
      <c r="A1" s="5" t="s">
        <v>0</v>
      </c>
      <c r="B1" s="6" t="s"/>
      <c r="C1" s="7" t="s"/>
      <c r="D1" s="8" t="s"/>
      <c r="E1" s="9" t="s"/>
      <c r="F1" s="10" t="s"/>
      <c r="G1" s="11" t="s"/>
      <c r="H1" s="12" t="s"/>
      <c r="I1" s="13" t="s"/>
      <c r="J1" s="14" t="s"/>
      <c r="K1" s="15" t="s"/>
      <c r="L1" s="16" t="s"/>
      <c r="M1" s="17" t="s"/>
      <c r="N1" s="18" t="s"/>
    </row>
    <row customHeight="true" ht="88.5" outlineLevel="0" r="2">
      <c r="A2" s="19" t="s">
        <v>2</v>
      </c>
      <c r="B2" s="19" t="s">
        <v>4</v>
      </c>
      <c r="C2" s="19" t="s">
        <v>5</v>
      </c>
      <c r="D2" s="19" t="s">
        <v>6</v>
      </c>
      <c r="E2" s="19" t="s">
        <v>7</v>
      </c>
      <c r="F2" s="19" t="s">
        <v>8</v>
      </c>
      <c r="G2" s="21" t="s">
        <v>10</v>
      </c>
      <c r="H2" s="21" t="s">
        <v>11</v>
      </c>
      <c r="I2" s="21" t="s">
        <v>12</v>
      </c>
      <c r="J2" s="23" t="s">
        <v>13</v>
      </c>
      <c r="K2" s="23" t="s">
        <v>14</v>
      </c>
      <c r="L2" s="23" t="s">
        <v>16</v>
      </c>
      <c r="M2" s="23" t="s">
        <v>17</v>
      </c>
      <c r="N2" s="25" t="s">
        <v>19</v>
      </c>
    </row>
    <row customHeight="true" ht="15.75" outlineLevel="0" r="3">
      <c r="A3" s="26" t="s"/>
      <c r="B3" s="27" t="s"/>
      <c r="C3" s="28" t="s"/>
      <c r="D3" s="29" t="s"/>
      <c r="E3" s="31" t="s"/>
      <c r="F3" s="32" t="s"/>
      <c r="G3" s="33" t="s"/>
      <c r="H3" s="34" t="s"/>
      <c r="I3" s="35" t="s"/>
      <c r="J3" s="23" t="s">
        <v>22</v>
      </c>
      <c r="K3" s="23" t="s">
        <v>22</v>
      </c>
      <c r="L3" s="23" t="s">
        <v>23</v>
      </c>
      <c r="M3" s="23" t="s">
        <v>24</v>
      </c>
      <c r="N3" s="36" t="n"/>
    </row>
    <row customHeight="true" ht="35.25" outlineLevel="0" r="4">
      <c r="A4" s="24" t="n">
        <v>1</v>
      </c>
      <c r="B4" s="24" t="s">
        <v>25</v>
      </c>
      <c r="C4" s="24" t="s">
        <v>26</v>
      </c>
      <c r="D4" s="24" t="s">
        <v>27</v>
      </c>
      <c r="E4" s="24" t="n">
        <v>1</v>
      </c>
      <c r="F4" s="24" t="s">
        <v>28</v>
      </c>
      <c r="G4" s="30" t="n">
        <v>44280</v>
      </c>
      <c r="H4" s="30" t="n">
        <v>41000</v>
      </c>
      <c r="I4" s="30" t="n">
        <v>39899.720000000001</v>
      </c>
      <c r="J4" s="30" t="n">
        <f aca="false" ca="false" dt2D="false" dtr="false" t="normal">AVERAGE(G4, H4, I4)</f>
        <v>41726.573333333334</v>
      </c>
      <c r="K4" s="30" t="n">
        <v>39899.720000000001</v>
      </c>
      <c r="L4" s="37" t="n">
        <f aca="false" ca="false" dt2D="false" dtr="false" t="normal">_XLFN.STDEV.S(G4:I4)</f>
        <v>2278.7375509552062</v>
      </c>
      <c r="M4" s="37" t="n">
        <f aca="false" ca="false" dt2D="false" dtr="false" t="normal">SUM(L4/K4*100)</f>
        <v>5.7111617599201354</v>
      </c>
      <c r="N4" s="38" t="n">
        <f aca="false" ca="false" dt2D="false" dtr="false" t="normal">K4*E4</f>
        <v>39899.720000000001</v>
      </c>
      <c r="P4" s="3" t="n"/>
    </row>
    <row customHeight="true" ht="15.75" outlineLevel="0" r="5">
      <c r="A5" s="24" t="n">
        <v>2</v>
      </c>
      <c r="B5" s="24" t="s">
        <v>15</v>
      </c>
      <c r="C5" s="24" t="s">
        <v>18</v>
      </c>
      <c r="D5" s="24" t="s">
        <v>31</v>
      </c>
      <c r="E5" s="24" t="n">
        <v>250</v>
      </c>
      <c r="F5" s="24" t="s">
        <v>21</v>
      </c>
      <c r="G5" s="30" t="n">
        <v>221.40000000000001</v>
      </c>
      <c r="H5" s="30" t="n">
        <v>144</v>
      </c>
      <c r="I5" s="30" t="n">
        <v>144.02000000000001</v>
      </c>
      <c r="J5" s="30" t="n">
        <f aca="false" ca="false" dt2D="false" dtr="false" t="normal">AVERAGE(G5, H5, I5)</f>
        <v>169.80666666666664</v>
      </c>
      <c r="K5" s="30" t="n">
        <v>144</v>
      </c>
      <c r="L5" s="37" t="n">
        <f aca="false" ca="false" dt2D="false" dtr="false" t="normal">_XLFN.STDEV.S(G5:I5)</f>
        <v>44.681138451625614</v>
      </c>
      <c r="M5" s="37" t="n">
        <f aca="false" ca="false" dt2D="false" dtr="false" t="normal">SUM(L5/K5*100)</f>
        <v>31.028568369184455</v>
      </c>
      <c r="N5" s="38" t="n">
        <f aca="false" ca="false" dt2D="false" dtr="false" t="normal">K5*E5</f>
        <v>36000</v>
      </c>
      <c r="P5" s="3" t="n"/>
    </row>
    <row customHeight="true" ht="15.75" outlineLevel="0" r="6">
      <c r="A6" s="24" t="n">
        <v>3</v>
      </c>
      <c r="B6" s="24" t="s">
        <v>32</v>
      </c>
      <c r="C6" s="24" t="s">
        <v>18</v>
      </c>
      <c r="D6" s="24" t="s">
        <v>34</v>
      </c>
      <c r="E6" s="24" t="n">
        <v>3</v>
      </c>
      <c r="F6" s="24" t="s">
        <v>28</v>
      </c>
      <c r="G6" s="30" t="n">
        <v>17502.900000000001</v>
      </c>
      <c r="H6" s="30" t="n">
        <v>19500</v>
      </c>
      <c r="I6" s="30" t="n">
        <v>16645.049999999999</v>
      </c>
      <c r="J6" s="30" t="n">
        <f aca="false" ca="false" dt2D="false" dtr="false" t="normal">AVERAGE(G6, H6, I6)</f>
        <v>17882.649999999998</v>
      </c>
      <c r="K6" s="30" t="n">
        <v>16645.049999999999</v>
      </c>
      <c r="L6" s="37" t="n">
        <f aca="false" ca="false" dt2D="false" dtr="false" t="normal">_XLFN.STDEV.S(G6:I6)</f>
        <v>1464.8694216550498</v>
      </c>
      <c r="M6" s="37" t="n">
        <f aca="false" ca="false" dt2D="false" dtr="false" t="normal">SUM(L6/K6*100)</f>
        <v>8.8006309482702054</v>
      </c>
      <c r="N6" s="38" t="n">
        <f aca="false" ca="false" dt2D="false" dtr="false" t="normal">K6*E6</f>
        <v>49935.149999999994</v>
      </c>
      <c r="P6" s="3" t="n"/>
    </row>
    <row customHeight="true" ht="20.25" outlineLevel="0" r="7">
      <c r="A7" s="24" t="n">
        <v>4</v>
      </c>
      <c r="B7" s="24" t="s">
        <v>15</v>
      </c>
      <c r="C7" s="24" t="s">
        <v>18</v>
      </c>
      <c r="D7" s="24" t="s">
        <v>20</v>
      </c>
      <c r="E7" s="24" t="n">
        <v>30</v>
      </c>
      <c r="F7" s="24" t="s">
        <v>21</v>
      </c>
      <c r="G7" s="30" t="n">
        <v>448.94999999999999</v>
      </c>
      <c r="H7" s="30" t="n">
        <v>450</v>
      </c>
      <c r="I7" s="30" t="n">
        <v>430.88</v>
      </c>
      <c r="J7" s="30" t="n">
        <f aca="false" ca="false" dt2D="false" dtr="false" t="normal">AVERAGE(G7, H7, I7)</f>
        <v>443.27666666666664</v>
      </c>
      <c r="K7" s="30" t="n">
        <v>430.88</v>
      </c>
      <c r="L7" s="37" t="n">
        <f aca="false" ca="false" dt2D="false" dtr="false" t="normal">_XLFN.STDEV.S(G7:I7)</f>
        <v>10.748657280485471</v>
      </c>
      <c r="M7" s="37" t="n">
        <f aca="false" ca="false" dt2D="false" dtr="false" t="normal">SUM(L7/K7*100)</f>
        <v>2.4945825474576377</v>
      </c>
      <c r="N7" s="38" t="n">
        <f aca="false" ca="false" dt2D="false" dtr="false" t="normal">K7*E7</f>
        <v>12926.4</v>
      </c>
      <c r="P7" s="3" t="n"/>
    </row>
    <row customHeight="true" ht="15.75" outlineLevel="0" r="8">
      <c r="A8" s="24" t="n">
        <v>5</v>
      </c>
      <c r="B8" s="24" t="s">
        <v>29</v>
      </c>
      <c r="C8" s="24" t="s">
        <v>18</v>
      </c>
      <c r="D8" s="24" t="s">
        <v>30</v>
      </c>
      <c r="E8" s="24" t="n">
        <v>1</v>
      </c>
      <c r="F8" s="24" t="s">
        <v>28</v>
      </c>
      <c r="G8" s="30" t="n">
        <v>2581.77</v>
      </c>
      <c r="H8" s="30" t="n">
        <v>2500</v>
      </c>
      <c r="I8" s="30" t="n">
        <v>2726.96</v>
      </c>
      <c r="J8" s="30" t="n">
        <f aca="false" ca="false" dt2D="false" dtr="false" t="normal">AVERAGE(G8, H8, I8)</f>
        <v>2602.9100000000003</v>
      </c>
      <c r="K8" s="30" t="n">
        <v>2500</v>
      </c>
      <c r="L8" s="37" t="n">
        <f aca="false" ca="false" dt2D="false" dtr="false" t="normal">_XLFN.STDEV.S(G8:I8)</f>
        <v>114.94731445318766</v>
      </c>
      <c r="M8" s="37" t="n">
        <f aca="false" ca="false" dt2D="false" dtr="false" t="normal">SUM(L8/K8*100)</f>
        <v>4.5978925781275066</v>
      </c>
      <c r="N8" s="38" t="n">
        <f aca="false" ca="false" dt2D="false" dtr="false" t="normal">K8*E8</f>
        <v>2500</v>
      </c>
      <c r="P8" s="3" t="n"/>
    </row>
    <row customHeight="true" ht="28.5" outlineLevel="0" r="9">
      <c r="A9" s="24" t="n">
        <v>6</v>
      </c>
      <c r="B9" s="24" t="s">
        <v>33</v>
      </c>
      <c r="C9" s="24" t="s">
        <v>18</v>
      </c>
      <c r="D9" s="24" t="s">
        <v>35</v>
      </c>
      <c r="E9" s="24" t="n">
        <v>12</v>
      </c>
      <c r="F9" s="24" t="s">
        <v>28</v>
      </c>
      <c r="G9" s="30" t="n">
        <v>2816.6999999999998</v>
      </c>
      <c r="H9" s="30" t="n">
        <v>2550</v>
      </c>
      <c r="I9" s="30" t="n">
        <v>2774.1799999999998</v>
      </c>
      <c r="J9" s="30" t="n">
        <f aca="false" ca="false" dt2D="false" dtr="false" t="normal">AVERAGE(G9, H9, I9)</f>
        <v>2713.6266666666666</v>
      </c>
      <c r="K9" s="30" t="n">
        <v>2550</v>
      </c>
      <c r="L9" s="37" t="n">
        <f aca="false" ca="false" dt2D="false" dtr="false" t="normal">_XLFN.STDEV.S(G9:I9)</f>
        <v>143.29079570346906</v>
      </c>
      <c r="M9" s="37" t="n">
        <f aca="false" ca="false" dt2D="false" dtr="false" t="normal">SUM(L9/K9*100)</f>
        <v>5.6192468903321195</v>
      </c>
      <c r="N9" s="38" t="n">
        <f aca="false" ca="false" dt2D="false" dtr="false" t="normal">K9*E9</f>
        <v>30600</v>
      </c>
      <c r="P9" s="3" t="n"/>
    </row>
    <row customHeight="true" ht="27" outlineLevel="0" r="10">
      <c r="A10" s="24" t="n">
        <v>7</v>
      </c>
      <c r="B10" s="24" t="s">
        <v>36</v>
      </c>
      <c r="C10" s="24" t="s">
        <v>38</v>
      </c>
      <c r="D10" s="24" t="s">
        <v>39</v>
      </c>
      <c r="E10" s="24" t="n">
        <v>1</v>
      </c>
      <c r="F10" s="24" t="s">
        <v>28</v>
      </c>
      <c r="G10" s="30" t="n">
        <v>155928.32999999999</v>
      </c>
      <c r="H10" s="30" t="n">
        <v>125300</v>
      </c>
      <c r="I10" s="30" t="n">
        <v>124483.73</v>
      </c>
      <c r="J10" s="30" t="n">
        <f aca="false" ca="false" dt2D="false" dtr="false" t="normal">AVERAGE(G10, H10, I10)</f>
        <v>135237.3533333333</v>
      </c>
      <c r="K10" s="30" t="n">
        <v>124483.73</v>
      </c>
      <c r="L10" s="37" t="n">
        <f aca="false" ca="false" dt2D="false" dtr="false" t="normal">_XLFN.STDEV.S(G10:I10)</f>
        <v>17923.558819153102</v>
      </c>
      <c r="M10" s="37" t="n">
        <f aca="false" ca="false" dt2D="false" dtr="false" t="normal">SUM(L10/K10*100)</f>
        <v>14.398314397514522</v>
      </c>
      <c r="N10" s="38" t="n">
        <f aca="false" ca="false" dt2D="false" dtr="false" t="normal">K10*E10</f>
        <v>124483.73</v>
      </c>
      <c r="P10" s="3" t="n"/>
    </row>
    <row customHeight="true" ht="15.75" outlineLevel="0" r="11">
      <c r="A11" s="24" t="n">
        <v>8</v>
      </c>
      <c r="B11" s="24" t="s">
        <v>40</v>
      </c>
      <c r="C11" s="24" t="s">
        <v>41</v>
      </c>
      <c r="D11" s="24" t="s">
        <v>42</v>
      </c>
      <c r="E11" s="24" t="n">
        <v>3</v>
      </c>
      <c r="F11" s="24" t="s">
        <v>28</v>
      </c>
      <c r="G11" s="30" t="n">
        <v>55965</v>
      </c>
      <c r="H11" s="30" t="n">
        <v>57200</v>
      </c>
      <c r="I11" s="30" t="n">
        <v>56285.059999999998</v>
      </c>
      <c r="J11" s="30" t="n">
        <f aca="false" ca="false" dt2D="false" dtr="false" t="normal">AVERAGE(G11, H11, I11)</f>
        <v>56483.353333333333</v>
      </c>
      <c r="K11" s="30" t="n">
        <v>55965</v>
      </c>
      <c r="L11" s="37" t="n">
        <f aca="false" ca="false" dt2D="false" dtr="false" t="normal">_XLFN.STDEV.S(G11:I11)</f>
        <v>640.93403290302331</v>
      </c>
      <c r="M11" s="37" t="n">
        <f aca="false" ca="false" dt2D="false" dtr="false" t="normal">SUM(L11/K11*100)</f>
        <v>1.1452408342768217</v>
      </c>
      <c r="N11" s="38" t="n">
        <f aca="false" ca="false" dt2D="false" dtr="false" t="normal">K11*E11</f>
        <v>167895</v>
      </c>
      <c r="P11" s="3" t="n"/>
    </row>
    <row customHeight="true" ht="22.5" outlineLevel="0" r="12">
      <c r="A12" s="39" t="s">
        <v>37</v>
      </c>
      <c r="B12" s="40" t="s"/>
      <c r="C12" s="41" t="s"/>
      <c r="D12" s="42" t="s"/>
      <c r="E12" s="43" t="s"/>
      <c r="F12" s="44" t="s"/>
      <c r="G12" s="45" t="s"/>
      <c r="H12" s="46" t="s"/>
      <c r="I12" s="47" t="s"/>
      <c r="J12" s="48" t="s"/>
      <c r="K12" s="49" t="s"/>
      <c r="L12" s="50" t="s"/>
      <c r="M12" s="51" t="s"/>
      <c r="N12" s="52" t="n">
        <f aca="false" ca="false" dt2D="false" dtr="false" t="normal">SUM(N4:N11)</f>
        <v>464240</v>
      </c>
      <c r="P12" s="20" t="n"/>
      <c r="Q12" s="20" t="n"/>
    </row>
    <row customHeight="true" ht="23.25" outlineLevel="0" r="13"/>
    <row customHeight="true" ht="15" outlineLevel="0" r="14">
      <c r="D14" s="1" t="s">
        <v>1</v>
      </c>
      <c r="E14" s="1" t="s"/>
      <c r="F14" s="1" t="s">
        <v>3</v>
      </c>
      <c r="G14" s="1" t="s"/>
      <c r="H14" s="1" t="s"/>
      <c r="I14" s="1" t="s"/>
      <c r="J14" s="1" t="n"/>
    </row>
    <row customHeight="true" ht="83.25" outlineLevel="0" r="15">
      <c r="N15" s="20" t="n"/>
    </row>
    <row outlineLevel="0" r="21">
      <c r="I21" s="3" t="s">
        <v>9</v>
      </c>
      <c r="N21" s="20" t="n"/>
    </row>
    <row outlineLevel="0" r="26">
      <c r="G26" s="22" t="n"/>
    </row>
  </sheetData>
  <mergeCells count="13">
    <mergeCell ref="A1:N1"/>
    <mergeCell ref="F14:I14"/>
    <mergeCell ref="B2:B3"/>
    <mergeCell ref="D14:E14"/>
    <mergeCell ref="G2:G3"/>
    <mergeCell ref="A2:A3"/>
    <mergeCell ref="D2:D3"/>
    <mergeCell ref="E2:E3"/>
    <mergeCell ref="C2:C3"/>
    <mergeCell ref="F2:F3"/>
    <mergeCell ref="I2:I3"/>
    <mergeCell ref="H2:H3"/>
    <mergeCell ref="A12:M12"/>
  </mergeCells>
  <pageMargins bottom="0.74803149700164795" footer="0.31496062874794006" header="0.31496062874794006" left="0.70866137742996216" right="0.70866137742996216" top="0.74803149700164795"/>
  <pageSetup fitToHeight="0" fitToWidth="1" orientation="landscape" paperHeight="297mm" paperSize="9" paperWidth="210mm" scale="100"/>
  <colBreaks count="1" manualBreakCount="1">
    <brk id="13" man="true" max="1048575"/>
  </colBreaks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MyOffice-CoreFramework-Linux/38-1384.1107.10199.1019.1@18975027e3ee4b688e27426d4a78178cb841a344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2016-05-24T08:50:49Z</dcterms:created>
  <dcterms:modified xsi:type="dcterms:W3CDTF">2026-05-25T13:34:13Z</dcterms:modified>
</cp:coreProperties>
</file>