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300"/>
  </bookViews>
  <sheets>
    <sheet name="Расчет" sheetId="4" r:id="rId1"/>
  </sheets>
  <definedNames>
    <definedName name="_xlnm.Print_Area" localSheetId="0">Расчет!$A$1:$N$17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4" l="1"/>
  <c r="P10" i="4" s="1"/>
  <c r="O9" i="4"/>
  <c r="O10" i="4" s="1"/>
  <c r="Q9" i="4" l="1"/>
  <c r="Q10" i="4" s="1"/>
  <c r="K9" i="4"/>
  <c r="L9" i="4" s="1"/>
  <c r="M9" i="4" s="1"/>
  <c r="N9" i="4" s="1"/>
  <c r="N10" i="4" s="1"/>
  <c r="N11" i="4" s="1"/>
  <c r="H9" i="4"/>
  <c r="I9" i="4" s="1"/>
  <c r="J9" i="4" s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<sst xmlns="http://schemas.openxmlformats.org/spreadsheetml/2006/main" count="28" uniqueCount="28">
  <si>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</si>
  <si>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</si>
  <si>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</si>
  <si>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</si>
  <si>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</si>
  <si>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</si>
  <si>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</si>
  <si>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</si>
  <si>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</si>
  <si>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</si>
  <si>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</si>
  <si>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</si>
  <si>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</si>
  <si>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 xml:space="preserve">Обоснование начальной (максимальной) цены контракта осуществляется посредством применения метода сопоставимых рыночных цен (анализа рынка) </t>
  </si>
  <si>
    <t xml:space="preserve">в соответствии с ч.2 ст. 22 Федерального закона от 05.04.2013 № 44-ФЗ  </t>
  </si>
  <si>
    <t>«О контрактной системе в сфере закупок товаров, работ, услуг для обеспечения государственных и муниципальных нужд»</t>
  </si>
  <si>
    <t xml:space="preserve">           Начальная (максимальная) цена государственного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– приказ), были направлены запросы о предоставлении ценовой информации.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</si>
  <si>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табличных редакторов.</t>
  </si>
  <si>
    <r>
      <rPr>
        <b/>
        <sz val="20"/>
        <color indexed="8"/>
        <rFont val="Times New Roman"/>
        <family val="1"/>
        <charset val="204"/>
      </rPr>
      <t>Расчет НМЦК по формуле</t>
    </r>
    <r>
      <rPr>
        <sz val="2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</si>
  <si>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20"/>
        <color indexed="8"/>
        <rFont val="Times New Roman"/>
        <family val="1"/>
        <charset val="204"/>
      </rPr>
      <t xml:space="preserve">         (не должен превышать 33%)</t>
    </r>
  </si>
  <si>
    <t xml:space="preserve">           Таким образом, значение коэффициента не превышает 33%, совокупность ценовых значений является однородной.
           Начальная (максимальная) цена контракта включает в себя стоимость Товара, все налоги, сборы, государственные пошлины и другие обязательные платежи, предусмотренные законодательством Российской Федерации, расходы на страхование Товара, расходы на упаковку и маркировку, погрузку, доставку к месту поставки, разгрузку, оформление документов, необходимых для осуществления поставки данного вида Товара, а также всех иных расходов, которые могут возникнуть при исполнении обязательств по поставке Товара.</t>
  </si>
  <si>
    <t>Начальная (максимальная) цена контракта :</t>
  </si>
  <si>
    <t>ИТОГО</t>
  </si>
  <si>
    <t>стархование ответственности владельцев беспилотных воздушных судов</t>
  </si>
  <si>
    <t>год</t>
  </si>
  <si>
    <t>Коммерческое предложение вх №201 от 08.07.2026</t>
  </si>
  <si>
    <t>Коммерческое предложение вх №200 от 08.7.2026</t>
  </si>
  <si>
    <t>Коммерческое предложение вх №99от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</si>
</sst>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2"/>
      <color rgb="FF1C2126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/>
    <xf numFmtId="0" fontId="10" fillId="0" borderId="5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distributed" wrapText="1"/>
    </xf>
    <xf numFmtId="0" fontId="8" fillId="0" borderId="0" xfId="0" applyFont="1" applyBorder="1" applyAlignment="1">
      <alignment horizontal="left" vertical="distributed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7</xdr:row>
      <xdr:rowOff>1019175</xdr:rowOff>
    </xdr:from>
    <xdr:to>
      <xdr:col>8</xdr:col>
      <xdr:colOff>933450</xdr:colOff>
      <xdr:row>7</xdr:row>
      <xdr:rowOff>1371600</xdr:rowOff>
    </xdr:to>
    <xdr:pic>
      <xdr:nvPicPr>
        <xdr:cNvPr id="6168" name="Picture 6">
          <a:extLst>
            <a:ext uri="{FF2B5EF4-FFF2-40B4-BE49-F238E27FC236}">
              <a16:creationId xmlns=""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7105650"/>
          <a:ext cx="238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155864</xdr:colOff>
      <xdr:row>7</xdr:row>
      <xdr:rowOff>2043545</xdr:rowOff>
    </xdr:from>
    <xdr:to>
      <xdr:col>9</xdr:col>
      <xdr:colOff>1822739</xdr:colOff>
      <xdr:row>7</xdr:row>
      <xdr:rowOff>2624570</xdr:rowOff>
    </xdr:to>
    <xdr:pic>
      <xdr:nvPicPr>
        <xdr:cNvPr id="6170" name="Picture 1">
          <a:extLst>
            <a:ext uri="{FF2B5EF4-FFF2-40B4-BE49-F238E27FC236}">
              <a16:creationId xmlns=""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7481454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7</xdr:row>
      <xdr:rowOff>1428750</xdr:rowOff>
    </xdr:from>
    <xdr:to>
      <xdr:col>9</xdr:col>
      <xdr:colOff>0</xdr:colOff>
      <xdr:row>7</xdr:row>
      <xdr:rowOff>2095500</xdr:rowOff>
    </xdr:to>
    <xdr:pic>
      <xdr:nvPicPr>
        <xdr:cNvPr id="6171" name="Picture 2">
          <a:extLst>
            <a:ext uri="{FF2B5EF4-FFF2-40B4-BE49-F238E27FC236}">
              <a16:creationId xmlns=""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7515225"/>
          <a:ext cx="1704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1083686</xdr:colOff>
      <xdr:row>7</xdr:row>
      <xdr:rowOff>2962704</xdr:rowOff>
    </xdr:from>
    <xdr:to>
      <xdr:col>10</xdr:col>
      <xdr:colOff>3226811</xdr:colOff>
      <xdr:row>7</xdr:row>
      <xdr:rowOff>3548059</xdr:rowOff>
    </xdr:to>
    <xdr:pic>
      <xdr:nvPicPr>
        <xdr:cNvPr id="6172" name="Picture 5">
          <a:extLst>
            <a:ext uri="{FF2B5EF4-FFF2-40B4-BE49-F238E27FC236}">
              <a16:creationId xmlns=""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9186" y="8415767"/>
          <a:ext cx="2143125" cy="585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1190625</xdr:colOff>
      <xdr:row>7</xdr:row>
      <xdr:rowOff>2419350</xdr:rowOff>
    </xdr:from>
    <xdr:to>
      <xdr:col>10</xdr:col>
      <xdr:colOff>1343025</xdr:colOff>
      <xdr:row>7</xdr:row>
      <xdr:rowOff>2647950</xdr:rowOff>
    </xdr:to>
    <xdr:pic>
      <xdr:nvPicPr>
        <xdr:cNvPr id="6173" name="Picture 6">
          <a:extLst>
            <a:ext uri="{FF2B5EF4-FFF2-40B4-BE49-F238E27FC236}">
              <a16:creationId xmlns=""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8505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tabSelected="1" view="pageBreakPreview" zoomScale="51" zoomScaleNormal="55" zoomScaleSheetLayoutView="51" workbookViewId="0">
      <selection activeCell="G10" sqref="G10"/>
    </sheetView>
  </sheetViews>
  <sheetFormatPr defaultRowHeight="26.25" x14ac:dyDescent="0.4"/>
  <cols>
    <col min="1" max="1" width="8.7109375" style="17" customWidth="1"/>
    <col min="2" max="2" width="58.7109375" style="1" customWidth="1"/>
    <col min="3" max="3" width="12" style="1" customWidth="1"/>
    <col min="4" max="4" width="17.5703125" style="1" customWidth="1"/>
    <col min="5" max="5" width="27.42578125" style="1" customWidth="1"/>
    <col min="6" max="6" width="26.85546875" style="1" customWidth="1"/>
    <col min="7" max="7" width="29" style="1" customWidth="1"/>
    <col min="8" max="8" width="25.7109375" style="1" customWidth="1"/>
    <col min="9" max="10" width="28.5703125" style="1" customWidth="1"/>
    <col min="11" max="11" width="61.42578125" style="1" customWidth="1"/>
    <col min="12" max="12" width="23.5703125" style="1" customWidth="1"/>
    <col min="13" max="13" width="22" style="1" customWidth="1"/>
    <col min="14" max="14" width="30.140625" style="1" customWidth="1"/>
    <col min="15" max="16" width="18.85546875" style="1" customWidth="1"/>
    <col min="17" max="17" width="19.5703125" style="1" customWidth="1"/>
    <col min="18" max="18" width="19.140625" style="1" customWidth="1"/>
    <col min="19" max="16384" width="9.140625" style="1"/>
  </cols>
  <sheetData>
    <row r="1" spans="1:29" ht="27" x14ac:dyDescent="0.4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9" ht="27" x14ac:dyDescent="0.4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9" ht="27" x14ac:dyDescent="0.4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29" ht="29.25" customHeight="1" x14ac:dyDescent="0.4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29" ht="116.25" customHeight="1" x14ac:dyDescent="0.4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"/>
      <c r="P5" s="2"/>
      <c r="Q5" s="2"/>
      <c r="R5" s="2"/>
      <c r="S5" s="2"/>
      <c r="T5" s="2"/>
      <c r="U5" s="2"/>
      <c r="V5" s="2"/>
      <c r="W5" s="3"/>
      <c r="X5" s="3"/>
      <c r="Y5" s="3"/>
      <c r="Z5" s="3"/>
      <c r="AA5" s="3"/>
      <c r="AB5" s="3"/>
      <c r="AC5" s="3"/>
    </row>
    <row r="6" spans="1:29" ht="10.5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"/>
      <c r="P6" s="2"/>
      <c r="Q6" s="2"/>
      <c r="R6" s="2"/>
      <c r="S6" s="2"/>
      <c r="T6" s="2"/>
      <c r="U6" s="2"/>
      <c r="V6" s="2"/>
      <c r="W6" s="3"/>
      <c r="X6" s="3"/>
      <c r="Y6" s="3"/>
      <c r="Z6" s="3"/>
      <c r="AA6" s="3"/>
      <c r="AB6" s="3"/>
      <c r="AC6" s="3"/>
    </row>
    <row r="7" spans="1:29" ht="85.5" customHeight="1" x14ac:dyDescent="0.4">
      <c r="A7" s="38" t="s">
        <v>0</v>
      </c>
      <c r="B7" s="42" t="s">
        <v>2</v>
      </c>
      <c r="C7" s="42" t="s">
        <v>1</v>
      </c>
      <c r="D7" s="42" t="s">
        <v>3</v>
      </c>
      <c r="E7" s="36" t="s">
        <v>12</v>
      </c>
      <c r="F7" s="36"/>
      <c r="G7" s="36"/>
      <c r="H7" s="37" t="s">
        <v>11</v>
      </c>
      <c r="I7" s="37"/>
      <c r="J7" s="37"/>
      <c r="K7" s="43" t="s">
        <v>6</v>
      </c>
      <c r="L7" s="44"/>
      <c r="M7" s="44"/>
      <c r="N7" s="45"/>
    </row>
    <row r="8" spans="1:29" ht="281.25" customHeight="1" thickBot="1" x14ac:dyDescent="0.45">
      <c r="A8" s="38"/>
      <c r="B8" s="42"/>
      <c r="C8" s="42"/>
      <c r="D8" s="42"/>
      <c r="E8" s="27" t="s">
        <v>25</v>
      </c>
      <c r="F8" s="27" t="s">
        <v>26</v>
      </c>
      <c r="G8" s="27" t="s">
        <v>27</v>
      </c>
      <c r="H8" s="4" t="s">
        <v>5</v>
      </c>
      <c r="I8" s="4" t="s">
        <v>4</v>
      </c>
      <c r="J8" s="5" t="s">
        <v>19</v>
      </c>
      <c r="K8" s="6" t="s">
        <v>18</v>
      </c>
      <c r="L8" s="7" t="s">
        <v>8</v>
      </c>
      <c r="M8" s="7" t="s">
        <v>9</v>
      </c>
      <c r="N8" s="7" t="s">
        <v>10</v>
      </c>
    </row>
    <row r="9" spans="1:29" ht="167.25" customHeight="1" x14ac:dyDescent="0.4">
      <c r="A9" s="25">
        <v>1</v>
      </c>
      <c r="B9" s="31" t="s">
        <v>23</v>
      </c>
      <c r="C9" s="24" t="s">
        <v>24</v>
      </c>
      <c r="D9" s="27">
        <v>1</v>
      </c>
      <c r="E9" s="10">
        <v>5000</v>
      </c>
      <c r="F9" s="10">
        <v>5000</v>
      </c>
      <c r="G9" s="10">
        <v>5000</v>
      </c>
      <c r="H9" s="10">
        <f t="shared" ref="H9" si="0">AVERAGE(E9:G9)</f>
        <v>5000</v>
      </c>
      <c r="I9" s="11">
        <f t="shared" ref="I9" si="1">SQRT(((SUM((POWER(E9-H9,2)),(POWER(F9-H9,2)),(POWER(G9-H9,2)))/(COLUMNS(E9:G9)-1))))</f>
        <v>0</v>
      </c>
      <c r="J9" s="11">
        <f t="shared" ref="J9" si="2">I9/H9*100</f>
        <v>0</v>
      </c>
      <c r="K9" s="10">
        <f t="shared" ref="K9" si="3">((D9/3)*(SUM(E9:G9)))</f>
        <v>5000</v>
      </c>
      <c r="L9" s="10">
        <f t="shared" ref="L9" si="4">K9/D9</f>
        <v>5000</v>
      </c>
      <c r="M9" s="10">
        <f t="shared" ref="M9" si="5">ROUND(L9,2)</f>
        <v>5000</v>
      </c>
      <c r="N9" s="10">
        <f t="shared" ref="N9" si="6">M9*D9</f>
        <v>5000</v>
      </c>
      <c r="O9" s="28">
        <f>D9*E9</f>
        <v>5000</v>
      </c>
      <c r="P9" s="28">
        <f>F9*D9</f>
        <v>5000</v>
      </c>
      <c r="Q9" s="30">
        <f>G9*D9</f>
        <v>5000</v>
      </c>
      <c r="R9" s="28"/>
    </row>
    <row r="10" spans="1:29" s="8" customFormat="1" ht="51.75" customHeight="1" x14ac:dyDescent="0.4">
      <c r="A10" s="21"/>
      <c r="B10" s="23" t="s">
        <v>22</v>
      </c>
      <c r="C10" s="9"/>
      <c r="D10" s="22"/>
      <c r="E10" s="26"/>
      <c r="F10" s="10"/>
      <c r="G10" s="10"/>
      <c r="H10" s="10"/>
      <c r="I10" s="11"/>
      <c r="J10" s="11"/>
      <c r="K10" s="10"/>
      <c r="L10" s="10"/>
      <c r="M10" s="10"/>
      <c r="N10" s="10">
        <f>SUM(N9)</f>
        <v>5000</v>
      </c>
      <c r="O10" s="28">
        <f>SUM(O9:O9)</f>
        <v>5000</v>
      </c>
      <c r="P10" s="29">
        <f>SUM(P9:P9)</f>
        <v>5000</v>
      </c>
      <c r="Q10" s="32">
        <f>SUM(Q9:Q9)</f>
        <v>5000</v>
      </c>
      <c r="R10" s="29"/>
    </row>
    <row r="11" spans="1:29" ht="37.5" customHeight="1" x14ac:dyDescent="0.4">
      <c r="A11" s="39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2">
        <f>SUM(N10)</f>
        <v>5000</v>
      </c>
    </row>
    <row r="12" spans="1:29" ht="15.75" customHeight="1" x14ac:dyDescent="0.4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5"/>
      <c r="M12" s="16"/>
      <c r="N12" s="16"/>
    </row>
    <row r="13" spans="1:29" ht="166.5" customHeight="1" x14ac:dyDescent="0.4">
      <c r="A13" s="40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29" ht="68.25" customHeight="1" x14ac:dyDescent="0.4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1:29" ht="69" customHeight="1" x14ac:dyDescent="0.4">
      <c r="A15" s="34" t="s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29" x14ac:dyDescent="0.4">
      <c r="A16" s="34" t="s">
        <v>17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31.5" customHeight="1" x14ac:dyDescent="0.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x14ac:dyDescent="0.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</sheetData>
  <mergeCells count="18">
    <mergeCell ref="A19:N19"/>
    <mergeCell ref="A16:N17"/>
    <mergeCell ref="E7:G7"/>
    <mergeCell ref="H7:J7"/>
    <mergeCell ref="A7:A8"/>
    <mergeCell ref="A11:M11"/>
    <mergeCell ref="A13:N13"/>
    <mergeCell ref="D7:D8"/>
    <mergeCell ref="K7:N7"/>
    <mergeCell ref="A15:N15"/>
    <mergeCell ref="B7:B8"/>
    <mergeCell ref="A14:N14"/>
    <mergeCell ref="C7:C8"/>
    <mergeCell ref="A1:N1"/>
    <mergeCell ref="A2:N2"/>
    <mergeCell ref="A3:N3"/>
    <mergeCell ref="A5:N5"/>
    <mergeCell ref="A18:N18"/>
  </mergeCells>
  <pageMargins left="0.43307086614173229" right="0.23622047244094491" top="0.48" bottom="0.22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Гл. спец МТО</cp:lastModifiedBy>
  <cp:lastPrinted>2026-07-03T10:01:59Z</cp:lastPrinted>
  <dcterms:created xsi:type="dcterms:W3CDTF">2014-01-15T18:15:09Z</dcterms:created>
  <dcterms:modified xsi:type="dcterms:W3CDTF">2026-07-28T12:00:27Z</dcterms:modified>
</cp:coreProperties>
</file>